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anovaEN\Desktop\Сетевые графики МП\2021\"/>
    </mc:Choice>
  </mc:AlternateContent>
  <bookViews>
    <workbookView xWindow="-396" yWindow="-168" windowWidth="15576" windowHeight="11100" firstSheet="3" activeTab="3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" sheetId="13" r:id="rId4"/>
    <sheet name="Показатели" sheetId="14" r:id="rId5"/>
    <sheet name="Национальные проекты" sheetId="17" r:id="rId6"/>
  </sheets>
  <definedNames>
    <definedName name="_xlnm._FilterDatabase" localSheetId="2" hidden="1">'Выполнение работ'!$A$3:$O$70</definedName>
    <definedName name="_xlnm._FilterDatabase" localSheetId="3" hidden="1">'Финансирование '!$D$2:$D$168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3">'Финансирование '!$6:$9</definedName>
    <definedName name="_xlnm.Print_Area" localSheetId="2">'Выполнение работ'!$A$1:$Q$81</definedName>
    <definedName name="_xlnm.Print_Area" localSheetId="3">'Финансирование '!$A$1:$AR$143</definedName>
  </definedNames>
  <calcPr calcId="162913" iterate="1"/>
</workbook>
</file>

<file path=xl/calcChain.xml><?xml version="1.0" encoding="utf-8"?>
<calcChain xmlns="http://schemas.openxmlformats.org/spreadsheetml/2006/main">
  <c r="P28" i="14" l="1"/>
  <c r="P27" i="14"/>
  <c r="P26" i="14"/>
  <c r="I28" i="14"/>
  <c r="I27" i="14"/>
  <c r="I26" i="14"/>
  <c r="F28" i="14"/>
  <c r="F27" i="14"/>
  <c r="F26" i="14"/>
  <c r="P10" i="14"/>
  <c r="E63" i="13" l="1"/>
  <c r="AL47" i="13"/>
  <c r="AM47" i="13"/>
  <c r="AL48" i="13"/>
  <c r="AM48" i="13"/>
  <c r="AF47" i="13"/>
  <c r="AG47" i="13"/>
  <c r="AF48" i="13"/>
  <c r="AG48" i="13"/>
  <c r="AC48" i="13"/>
  <c r="AD48" i="13"/>
  <c r="F68" i="13" l="1"/>
  <c r="F66" i="13" s="1"/>
  <c r="F65" i="13" s="1"/>
  <c r="E68" i="13" l="1"/>
  <c r="E67" i="13" s="1"/>
  <c r="AL67" i="13"/>
  <c r="F67" i="13"/>
  <c r="AM67" i="13"/>
  <c r="E64" i="13" l="1"/>
  <c r="AM62" i="13"/>
  <c r="AL62" i="13"/>
  <c r="AL56" i="13" s="1"/>
  <c r="E61" i="13"/>
  <c r="F50" i="13"/>
  <c r="E50" i="13"/>
  <c r="F51" i="13"/>
  <c r="E16" i="17" l="1"/>
  <c r="E62" i="13"/>
  <c r="E51" i="13"/>
  <c r="AO72" i="13" l="1"/>
  <c r="E15" i="17" l="1"/>
  <c r="E14" i="17" s="1"/>
  <c r="AJ62" i="13"/>
  <c r="AB76" i="13" l="1"/>
  <c r="F76" i="13"/>
  <c r="E76" i="13"/>
  <c r="E75" i="13" s="1"/>
  <c r="AO75" i="13"/>
  <c r="AI75" i="13"/>
  <c r="AA75" i="13"/>
  <c r="AT75" i="13" s="1"/>
  <c r="Z75" i="13"/>
  <c r="F75" i="13" l="1"/>
  <c r="AS75" i="13"/>
  <c r="G75" i="13"/>
  <c r="AB75" i="13"/>
  <c r="G76" i="13"/>
  <c r="M74" i="13"/>
  <c r="P69" i="13"/>
  <c r="P70" i="13"/>
  <c r="P71" i="13"/>
  <c r="P126" i="13" s="1"/>
  <c r="P64" i="13"/>
  <c r="P63" i="13"/>
  <c r="S73" i="13"/>
  <c r="V70" i="13"/>
  <c r="AE51" i="13"/>
  <c r="AH56" i="13"/>
  <c r="AH57" i="13"/>
  <c r="AH58" i="13"/>
  <c r="AH66" i="13"/>
  <c r="AH65" i="13" s="1"/>
  <c r="AH50" i="13"/>
  <c r="AT113" i="13"/>
  <c r="P125" i="13"/>
  <c r="U120" i="13"/>
  <c r="H131" i="13"/>
  <c r="I131" i="13"/>
  <c r="J131" i="13"/>
  <c r="K131" i="13"/>
  <c r="L131" i="13"/>
  <c r="M131" i="13"/>
  <c r="N131" i="13"/>
  <c r="O131" i="13"/>
  <c r="P131" i="13"/>
  <c r="Q131" i="13"/>
  <c r="R131" i="13"/>
  <c r="S131" i="13"/>
  <c r="T131" i="13"/>
  <c r="U131" i="13"/>
  <c r="V131" i="13"/>
  <c r="W131" i="13"/>
  <c r="X131" i="13"/>
  <c r="Y131" i="13"/>
  <c r="Z131" i="13"/>
  <c r="AA131" i="13"/>
  <c r="AB131" i="13"/>
  <c r="AH131" i="13"/>
  <c r="AI131" i="13"/>
  <c r="AJ131" i="13"/>
  <c r="AK131" i="13"/>
  <c r="AL131" i="13"/>
  <c r="AM131" i="13"/>
  <c r="AN131" i="13"/>
  <c r="AP131" i="13"/>
  <c r="AQ131" i="13"/>
  <c r="I130" i="13"/>
  <c r="J130" i="13"/>
  <c r="K130" i="13"/>
  <c r="L130" i="13"/>
  <c r="M130" i="13"/>
  <c r="N130" i="13"/>
  <c r="O130" i="13"/>
  <c r="P130" i="13"/>
  <c r="Q130" i="13"/>
  <c r="R130" i="13"/>
  <c r="S130" i="13"/>
  <c r="T130" i="13"/>
  <c r="U130" i="13"/>
  <c r="V130" i="13"/>
  <c r="W130" i="13"/>
  <c r="X130" i="13"/>
  <c r="Y130" i="13"/>
  <c r="Z130" i="13"/>
  <c r="AA130" i="13"/>
  <c r="AB130" i="13"/>
  <c r="AE130" i="13"/>
  <c r="AI130" i="13"/>
  <c r="AJ130" i="13"/>
  <c r="AK130" i="13"/>
  <c r="AL130" i="13"/>
  <c r="AM130" i="13"/>
  <c r="AN130" i="13"/>
  <c r="AP130" i="13"/>
  <c r="AQ130" i="13"/>
  <c r="H130" i="13"/>
  <c r="I128" i="13"/>
  <c r="J128" i="13"/>
  <c r="K128" i="13"/>
  <c r="L128" i="13"/>
  <c r="M128" i="13"/>
  <c r="N128" i="13"/>
  <c r="O128" i="13"/>
  <c r="P128" i="13"/>
  <c r="Q128" i="13"/>
  <c r="R128" i="13"/>
  <c r="S128" i="13"/>
  <c r="T128" i="13"/>
  <c r="U128" i="13"/>
  <c r="V128" i="13"/>
  <c r="W128" i="13"/>
  <c r="X128" i="13"/>
  <c r="Y128" i="13"/>
  <c r="Z128" i="13"/>
  <c r="AA128" i="13"/>
  <c r="AB128" i="13"/>
  <c r="AI128" i="13"/>
  <c r="AJ128" i="13"/>
  <c r="AK128" i="13"/>
  <c r="AN128" i="13"/>
  <c r="AP128" i="13"/>
  <c r="AQ128" i="13"/>
  <c r="H128" i="13"/>
  <c r="AT112" i="13"/>
  <c r="AS112" i="13"/>
  <c r="AT16" i="13"/>
  <c r="AS16" i="13"/>
  <c r="AS64" i="13"/>
  <c r="E57" i="13"/>
  <c r="AS61" i="13"/>
  <c r="AT60" i="13"/>
  <c r="AS60" i="13"/>
  <c r="H56" i="13"/>
  <c r="I69" i="13"/>
  <c r="J69" i="13"/>
  <c r="N69" i="13"/>
  <c r="T69" i="13"/>
  <c r="V69" i="13"/>
  <c r="AC69" i="13"/>
  <c r="AD69" i="13"/>
  <c r="AG69" i="13"/>
  <c r="AH69" i="13"/>
  <c r="AJ69" i="13"/>
  <c r="AK69" i="13"/>
  <c r="AL69" i="13"/>
  <c r="AM69" i="13"/>
  <c r="AN69" i="13"/>
  <c r="AO69" i="13"/>
  <c r="AP69" i="13"/>
  <c r="AQ69" i="13"/>
  <c r="I70" i="13"/>
  <c r="J70" i="13"/>
  <c r="J125" i="13" s="1"/>
  <c r="K70" i="13"/>
  <c r="L70" i="13"/>
  <c r="L125" i="13" s="1"/>
  <c r="M70" i="13"/>
  <c r="N70" i="13"/>
  <c r="N125" i="13" s="1"/>
  <c r="O70" i="13"/>
  <c r="Q70" i="13"/>
  <c r="Q125" i="13" s="1"/>
  <c r="R70" i="13"/>
  <c r="T70" i="13"/>
  <c r="T125" i="13" s="1"/>
  <c r="U70" i="13"/>
  <c r="W70" i="13"/>
  <c r="W125" i="13" s="1"/>
  <c r="X70" i="13"/>
  <c r="Y70" i="13"/>
  <c r="Y125" i="13" s="1"/>
  <c r="Z70" i="13"/>
  <c r="AC70" i="13"/>
  <c r="AD70" i="13"/>
  <c r="AD125" i="13" s="1"/>
  <c r="AE70" i="13"/>
  <c r="AF70" i="13"/>
  <c r="AF125" i="13" s="1"/>
  <c r="AG70" i="13"/>
  <c r="AH70" i="13"/>
  <c r="AH79" i="13" s="1"/>
  <c r="AI70" i="13"/>
  <c r="AI125" i="13" s="1"/>
  <c r="AJ70" i="13"/>
  <c r="AJ125" i="13" s="1"/>
  <c r="AK70" i="13"/>
  <c r="AL70" i="13"/>
  <c r="AL125" i="13" s="1"/>
  <c r="AM70" i="13"/>
  <c r="AM125" i="13" s="1"/>
  <c r="AN70" i="13"/>
  <c r="AN125" i="13" s="1"/>
  <c r="AO70" i="13"/>
  <c r="AO125" i="13" s="1"/>
  <c r="AP70" i="13"/>
  <c r="AP125" i="13" s="1"/>
  <c r="AQ70" i="13"/>
  <c r="AQ79" i="13" s="1"/>
  <c r="I71" i="13"/>
  <c r="I126" i="13" s="1"/>
  <c r="J71" i="13"/>
  <c r="J126" i="13" s="1"/>
  <c r="K71" i="13"/>
  <c r="K126" i="13" s="1"/>
  <c r="L71" i="13"/>
  <c r="L126" i="13" s="1"/>
  <c r="N71" i="13"/>
  <c r="N126" i="13" s="1"/>
  <c r="O71" i="13"/>
  <c r="O126" i="13" s="1"/>
  <c r="R71" i="13"/>
  <c r="R126" i="13" s="1"/>
  <c r="T71" i="13"/>
  <c r="T126" i="13" s="1"/>
  <c r="U71" i="13"/>
  <c r="U126" i="13" s="1"/>
  <c r="V71" i="13"/>
  <c r="V126" i="13" s="1"/>
  <c r="W71" i="13"/>
  <c r="W126" i="13" s="1"/>
  <c r="Z71" i="13"/>
  <c r="Z126" i="13" s="1"/>
  <c r="AA71" i="13"/>
  <c r="AA126" i="13" s="1"/>
  <c r="AB71" i="13"/>
  <c r="AB126" i="13" s="1"/>
  <c r="AC71" i="13"/>
  <c r="AC126" i="13" s="1"/>
  <c r="AD71" i="13"/>
  <c r="AD126" i="13" s="1"/>
  <c r="AE71" i="13"/>
  <c r="AE126" i="13" s="1"/>
  <c r="AF71" i="13"/>
  <c r="AF126" i="13" s="1"/>
  <c r="AG71" i="13"/>
  <c r="AG126" i="13" s="1"/>
  <c r="AH71" i="13"/>
  <c r="AI71" i="13"/>
  <c r="AI126" i="13" s="1"/>
  <c r="AJ71" i="13"/>
  <c r="AJ126" i="13" s="1"/>
  <c r="AK71" i="13"/>
  <c r="AK126" i="13" s="1"/>
  <c r="AL71" i="13"/>
  <c r="AL126" i="13" s="1"/>
  <c r="AM71" i="13"/>
  <c r="AM126" i="13" s="1"/>
  <c r="AN71" i="13"/>
  <c r="AO71" i="13"/>
  <c r="AO126" i="13" s="1"/>
  <c r="AP71" i="13"/>
  <c r="AP126" i="13" s="1"/>
  <c r="AQ71" i="13"/>
  <c r="H71" i="13"/>
  <c r="H126" i="13" s="1"/>
  <c r="H70" i="13"/>
  <c r="H125" i="13" s="1"/>
  <c r="H69" i="13"/>
  <c r="I66" i="13"/>
  <c r="I65" i="13" s="1"/>
  <c r="I118" i="13" s="1"/>
  <c r="J66" i="13"/>
  <c r="K66" i="13"/>
  <c r="K65" i="13" s="1"/>
  <c r="K118" i="13" s="1"/>
  <c r="L66" i="13"/>
  <c r="M66" i="13"/>
  <c r="M65" i="13" s="1"/>
  <c r="M118" i="13" s="1"/>
  <c r="N66" i="13"/>
  <c r="O66" i="13"/>
  <c r="O65" i="13" s="1"/>
  <c r="O118" i="13" s="1"/>
  <c r="P66" i="13"/>
  <c r="Q66" i="13"/>
  <c r="Q65" i="13" s="1"/>
  <c r="Q118" i="13" s="1"/>
  <c r="R66" i="13"/>
  <c r="S66" i="13"/>
  <c r="S65" i="13" s="1"/>
  <c r="S118" i="13" s="1"/>
  <c r="T66" i="13"/>
  <c r="U66" i="13"/>
  <c r="U65" i="13" s="1"/>
  <c r="U118" i="13" s="1"/>
  <c r="V66" i="13"/>
  <c r="W66" i="13"/>
  <c r="W65" i="13" s="1"/>
  <c r="W118" i="13" s="1"/>
  <c r="X66" i="13"/>
  <c r="Y66" i="13"/>
  <c r="Y65" i="13" s="1"/>
  <c r="Y118" i="13" s="1"/>
  <c r="Z66" i="13"/>
  <c r="AA66" i="13"/>
  <c r="AA65" i="13" s="1"/>
  <c r="AA118" i="13" s="1"/>
  <c r="AC66" i="13"/>
  <c r="AD66" i="13"/>
  <c r="AD65" i="13" s="1"/>
  <c r="AD118" i="13" s="1"/>
  <c r="AE66" i="13"/>
  <c r="AF66" i="13"/>
  <c r="AF65" i="13" s="1"/>
  <c r="AF118" i="13" s="1"/>
  <c r="AG66" i="13"/>
  <c r="AI66" i="13"/>
  <c r="AJ66" i="13"/>
  <c r="AK66" i="13"/>
  <c r="AL66" i="13"/>
  <c r="AL65" i="13" s="1"/>
  <c r="AM66" i="13"/>
  <c r="AM65" i="13" s="1"/>
  <c r="AN66" i="13"/>
  <c r="AN65" i="13" s="1"/>
  <c r="AN118" i="13" s="1"/>
  <c r="AO66" i="13"/>
  <c r="AO65" i="13" s="1"/>
  <c r="AO118" i="13" s="1"/>
  <c r="AP66" i="13"/>
  <c r="AQ66" i="13"/>
  <c r="AQ65" i="13" s="1"/>
  <c r="AQ118" i="13" s="1"/>
  <c r="H66" i="13"/>
  <c r="E66" i="13"/>
  <c r="E65" i="13" s="1"/>
  <c r="I56" i="13"/>
  <c r="J56" i="13"/>
  <c r="Q56" i="13"/>
  <c r="R56" i="13"/>
  <c r="S56" i="13"/>
  <c r="T56" i="13"/>
  <c r="U56" i="13"/>
  <c r="V56" i="13"/>
  <c r="W56" i="13"/>
  <c r="X56" i="13"/>
  <c r="Y56" i="13"/>
  <c r="AC56" i="13"/>
  <c r="AD56" i="13"/>
  <c r="AE56" i="13"/>
  <c r="AF56" i="13"/>
  <c r="AG56" i="13"/>
  <c r="AJ56" i="13"/>
  <c r="AM56" i="13"/>
  <c r="AN56" i="13"/>
  <c r="AP56" i="13"/>
  <c r="AQ56" i="13"/>
  <c r="I57" i="13"/>
  <c r="I105" i="13" s="1"/>
  <c r="J57" i="13"/>
  <c r="J105" i="13" s="1"/>
  <c r="K57" i="13"/>
  <c r="K105" i="13" s="1"/>
  <c r="L57" i="13"/>
  <c r="L105" i="13" s="1"/>
  <c r="M57" i="13"/>
  <c r="M105" i="13" s="1"/>
  <c r="N57" i="13"/>
  <c r="N105" i="13" s="1"/>
  <c r="O57" i="13"/>
  <c r="Q57" i="13"/>
  <c r="Q105" i="13" s="1"/>
  <c r="Q104" i="13" s="1"/>
  <c r="R57" i="13"/>
  <c r="R105" i="13" s="1"/>
  <c r="S57" i="13"/>
  <c r="S105" i="13" s="1"/>
  <c r="T57" i="13"/>
  <c r="T105" i="13" s="1"/>
  <c r="U57" i="13"/>
  <c r="U105" i="13" s="1"/>
  <c r="U104" i="13" s="1"/>
  <c r="V57" i="13"/>
  <c r="V105" i="13" s="1"/>
  <c r="W57" i="13"/>
  <c r="W105" i="13" s="1"/>
  <c r="X57" i="13"/>
  <c r="X105" i="13" s="1"/>
  <c r="Y57" i="13"/>
  <c r="Y105" i="13" s="1"/>
  <c r="Y104" i="13" s="1"/>
  <c r="Z57" i="13"/>
  <c r="Z105" i="13" s="1"/>
  <c r="AC57" i="13"/>
  <c r="AC105" i="13" s="1"/>
  <c r="AD57" i="13"/>
  <c r="AD105" i="13" s="1"/>
  <c r="AE57" i="13"/>
  <c r="AE105" i="13" s="1"/>
  <c r="AE104" i="13" s="1"/>
  <c r="AF57" i="13"/>
  <c r="AG57" i="13"/>
  <c r="AI57" i="13"/>
  <c r="AJ57" i="13"/>
  <c r="AK57" i="13"/>
  <c r="AL57" i="13"/>
  <c r="AM57" i="13"/>
  <c r="AN57" i="13"/>
  <c r="AO57" i="13"/>
  <c r="AP57" i="13"/>
  <c r="AQ57" i="13"/>
  <c r="I58" i="13"/>
  <c r="I106" i="13" s="1"/>
  <c r="J58" i="13"/>
  <c r="J106" i="13" s="1"/>
  <c r="K58" i="13"/>
  <c r="K106" i="13" s="1"/>
  <c r="N58" i="13"/>
  <c r="N106" i="13" s="1"/>
  <c r="O58" i="13"/>
  <c r="Q58" i="13"/>
  <c r="Q106" i="13" s="1"/>
  <c r="R58" i="13"/>
  <c r="R106" i="13" s="1"/>
  <c r="S58" i="13"/>
  <c r="S106" i="13" s="1"/>
  <c r="T58" i="13"/>
  <c r="T106" i="13" s="1"/>
  <c r="U58" i="13"/>
  <c r="U106" i="13" s="1"/>
  <c r="V58" i="13"/>
  <c r="V106" i="13" s="1"/>
  <c r="W58" i="13"/>
  <c r="W106" i="13" s="1"/>
  <c r="X58" i="13"/>
  <c r="X106" i="13" s="1"/>
  <c r="Y58" i="13"/>
  <c r="Y106" i="13" s="1"/>
  <c r="Z58" i="13"/>
  <c r="Z106" i="13" s="1"/>
  <c r="AC58" i="13"/>
  <c r="AC106" i="13" s="1"/>
  <c r="AD58" i="13"/>
  <c r="AD106" i="13" s="1"/>
  <c r="AE58" i="13"/>
  <c r="AE106" i="13" s="1"/>
  <c r="AF58" i="13"/>
  <c r="AG58" i="13"/>
  <c r="AI58" i="13"/>
  <c r="AJ58" i="13"/>
  <c r="AK58" i="13"/>
  <c r="AL58" i="13"/>
  <c r="AM58" i="13"/>
  <c r="AN58" i="13"/>
  <c r="AO58" i="13"/>
  <c r="AP58" i="13"/>
  <c r="AQ58" i="13"/>
  <c r="AQ80" i="13" s="1"/>
  <c r="H58" i="13"/>
  <c r="H106" i="13" s="1"/>
  <c r="H57" i="13"/>
  <c r="H105" i="13" s="1"/>
  <c r="H104" i="13" s="1"/>
  <c r="F99" i="13"/>
  <c r="F100" i="13"/>
  <c r="F101" i="13"/>
  <c r="F102" i="13"/>
  <c r="I83" i="13"/>
  <c r="I100" i="13" s="1"/>
  <c r="I11" i="13" s="1"/>
  <c r="J83" i="13"/>
  <c r="J100" i="13" s="1"/>
  <c r="K83" i="13"/>
  <c r="K100" i="13" s="1"/>
  <c r="K11" i="13" s="1"/>
  <c r="L83" i="13"/>
  <c r="L100" i="13" s="1"/>
  <c r="L11" i="13" s="1"/>
  <c r="M83" i="13"/>
  <c r="M100" i="13" s="1"/>
  <c r="M11" i="13" s="1"/>
  <c r="N83" i="13"/>
  <c r="N100" i="13" s="1"/>
  <c r="N11" i="13" s="1"/>
  <c r="O83" i="13"/>
  <c r="O100" i="13" s="1"/>
  <c r="O11" i="13" s="1"/>
  <c r="P83" i="13"/>
  <c r="P100" i="13" s="1"/>
  <c r="P11" i="13" s="1"/>
  <c r="Q83" i="13"/>
  <c r="Q100" i="13" s="1"/>
  <c r="Q11" i="13" s="1"/>
  <c r="R83" i="13"/>
  <c r="R100" i="13" s="1"/>
  <c r="R11" i="13" s="1"/>
  <c r="S83" i="13"/>
  <c r="S100" i="13" s="1"/>
  <c r="S11" i="13" s="1"/>
  <c r="T83" i="13"/>
  <c r="T100" i="13" s="1"/>
  <c r="T11" i="13" s="1"/>
  <c r="U83" i="13"/>
  <c r="U100" i="13" s="1"/>
  <c r="U11" i="13" s="1"/>
  <c r="V83" i="13"/>
  <c r="V100" i="13" s="1"/>
  <c r="V11" i="13" s="1"/>
  <c r="W83" i="13"/>
  <c r="W100" i="13" s="1"/>
  <c r="W11" i="13" s="1"/>
  <c r="X83" i="13"/>
  <c r="X100" i="13" s="1"/>
  <c r="X11" i="13" s="1"/>
  <c r="Y83" i="13"/>
  <c r="Y100" i="13" s="1"/>
  <c r="Y11" i="13" s="1"/>
  <c r="Z83" i="13"/>
  <c r="Z100" i="13" s="1"/>
  <c r="Z11" i="13" s="1"/>
  <c r="AA83" i="13"/>
  <c r="AA100" i="13" s="1"/>
  <c r="AA11" i="13" s="1"/>
  <c r="AB83" i="13"/>
  <c r="AB100" i="13" s="1"/>
  <c r="AB11" i="13" s="1"/>
  <c r="AC83" i="13"/>
  <c r="AC100" i="13" s="1"/>
  <c r="AC11" i="13" s="1"/>
  <c r="AD83" i="13"/>
  <c r="AD100" i="13" s="1"/>
  <c r="AD11" i="13" s="1"/>
  <c r="AE83" i="13"/>
  <c r="AE100" i="13" s="1"/>
  <c r="AE11" i="13" s="1"/>
  <c r="AF83" i="13"/>
  <c r="AF100" i="13" s="1"/>
  <c r="AF11" i="13" s="1"/>
  <c r="AG83" i="13"/>
  <c r="AG100" i="13" s="1"/>
  <c r="AG11" i="13" s="1"/>
  <c r="AH83" i="13"/>
  <c r="AH100" i="13" s="1"/>
  <c r="AH11" i="13" s="1"/>
  <c r="AI83" i="13"/>
  <c r="AI100" i="13" s="1"/>
  <c r="AI11" i="13" s="1"/>
  <c r="AJ83" i="13"/>
  <c r="AJ100" i="13" s="1"/>
  <c r="AJ11" i="13" s="1"/>
  <c r="AK83" i="13"/>
  <c r="AK100" i="13" s="1"/>
  <c r="AK11" i="13" s="1"/>
  <c r="AL83" i="13"/>
  <c r="AL100" i="13" s="1"/>
  <c r="AL11" i="13" s="1"/>
  <c r="AM83" i="13"/>
  <c r="AM100" i="13" s="1"/>
  <c r="AM11" i="13" s="1"/>
  <c r="AN83" i="13"/>
  <c r="AN100" i="13" s="1"/>
  <c r="AN11" i="13" s="1"/>
  <c r="AO83" i="13"/>
  <c r="AO100" i="13" s="1"/>
  <c r="AO11" i="13" s="1"/>
  <c r="AP83" i="13"/>
  <c r="AP100" i="13" s="1"/>
  <c r="AP11" i="13" s="1"/>
  <c r="AQ83" i="13"/>
  <c r="H83" i="13"/>
  <c r="H100" i="13" s="1"/>
  <c r="H11" i="13" s="1"/>
  <c r="I82" i="13"/>
  <c r="I99" i="13" s="1"/>
  <c r="J82" i="13"/>
  <c r="J99" i="13" s="1"/>
  <c r="K82" i="13"/>
  <c r="K99" i="13" s="1"/>
  <c r="L82" i="13"/>
  <c r="L99" i="13" s="1"/>
  <c r="M82" i="13"/>
  <c r="M99" i="13" s="1"/>
  <c r="N82" i="13"/>
  <c r="N99" i="13" s="1"/>
  <c r="O82" i="13"/>
  <c r="O99" i="13" s="1"/>
  <c r="P82" i="13"/>
  <c r="P99" i="13" s="1"/>
  <c r="Q82" i="13"/>
  <c r="Q99" i="13" s="1"/>
  <c r="R82" i="13"/>
  <c r="R99" i="13" s="1"/>
  <c r="S82" i="13"/>
  <c r="S99" i="13" s="1"/>
  <c r="T82" i="13"/>
  <c r="T99" i="13" s="1"/>
  <c r="U82" i="13"/>
  <c r="U99" i="13" s="1"/>
  <c r="V82" i="13"/>
  <c r="V99" i="13" s="1"/>
  <c r="W82" i="13"/>
  <c r="W99" i="13" s="1"/>
  <c r="X82" i="13"/>
  <c r="X99" i="13" s="1"/>
  <c r="Y82" i="13"/>
  <c r="Y99" i="13" s="1"/>
  <c r="Z82" i="13"/>
  <c r="Z99" i="13" s="1"/>
  <c r="AA82" i="13"/>
  <c r="AA99" i="13" s="1"/>
  <c r="AB82" i="13"/>
  <c r="AB99" i="13" s="1"/>
  <c r="AC82" i="13"/>
  <c r="AC99" i="13" s="1"/>
  <c r="AD82" i="13"/>
  <c r="AD99" i="13" s="1"/>
  <c r="AE82" i="13"/>
  <c r="AE99" i="13" s="1"/>
  <c r="AF82" i="13"/>
  <c r="AF99" i="13" s="1"/>
  <c r="AG82" i="13"/>
  <c r="AG99" i="13" s="1"/>
  <c r="AH82" i="13"/>
  <c r="AH99" i="13" s="1"/>
  <c r="AI82" i="13"/>
  <c r="AI99" i="13" s="1"/>
  <c r="AJ82" i="13"/>
  <c r="AJ99" i="13" s="1"/>
  <c r="AK82" i="13"/>
  <c r="AK99" i="13" s="1"/>
  <c r="AL82" i="13"/>
  <c r="AL99" i="13" s="1"/>
  <c r="AM82" i="13"/>
  <c r="AM99" i="13" s="1"/>
  <c r="AN82" i="13"/>
  <c r="AN99" i="13" s="1"/>
  <c r="AP82" i="13"/>
  <c r="AQ82" i="13"/>
  <c r="I84" i="13"/>
  <c r="I101" i="13" s="1"/>
  <c r="J84" i="13"/>
  <c r="J101" i="13" s="1"/>
  <c r="K84" i="13"/>
  <c r="K101" i="13" s="1"/>
  <c r="L84" i="13"/>
  <c r="L101" i="13" s="1"/>
  <c r="M84" i="13"/>
  <c r="M101" i="13" s="1"/>
  <c r="N84" i="13"/>
  <c r="N101" i="13" s="1"/>
  <c r="O84" i="13"/>
  <c r="O101" i="13" s="1"/>
  <c r="P84" i="13"/>
  <c r="P101" i="13" s="1"/>
  <c r="Q84" i="13"/>
  <c r="Q101" i="13" s="1"/>
  <c r="R84" i="13"/>
  <c r="R101" i="13" s="1"/>
  <c r="S84" i="13"/>
  <c r="S101" i="13" s="1"/>
  <c r="T84" i="13"/>
  <c r="T101" i="13" s="1"/>
  <c r="U84" i="13"/>
  <c r="U101" i="13" s="1"/>
  <c r="V84" i="13"/>
  <c r="V101" i="13" s="1"/>
  <c r="W84" i="13"/>
  <c r="W101" i="13" s="1"/>
  <c r="X84" i="13"/>
  <c r="X101" i="13" s="1"/>
  <c r="Y84" i="13"/>
  <c r="Y101" i="13" s="1"/>
  <c r="Z84" i="13"/>
  <c r="Z101" i="13" s="1"/>
  <c r="AA84" i="13"/>
  <c r="AA101" i="13" s="1"/>
  <c r="AB84" i="13"/>
  <c r="AB101" i="13" s="1"/>
  <c r="AC84" i="13"/>
  <c r="AC101" i="13" s="1"/>
  <c r="AD84" i="13"/>
  <c r="AD101" i="13" s="1"/>
  <c r="AE84" i="13"/>
  <c r="AE101" i="13" s="1"/>
  <c r="AF84" i="13"/>
  <c r="AF101" i="13" s="1"/>
  <c r="AG84" i="13"/>
  <c r="AG101" i="13" s="1"/>
  <c r="AH84" i="13"/>
  <c r="AH101" i="13" s="1"/>
  <c r="AI84" i="13"/>
  <c r="AI101" i="13" s="1"/>
  <c r="AJ84" i="13"/>
  <c r="AJ101" i="13" s="1"/>
  <c r="AK84" i="13"/>
  <c r="AK101" i="13" s="1"/>
  <c r="AL84" i="13"/>
  <c r="AL101" i="13" s="1"/>
  <c r="AM84" i="13"/>
  <c r="AM101" i="13" s="1"/>
  <c r="AN84" i="13"/>
  <c r="AN101" i="13" s="1"/>
  <c r="AO84" i="13"/>
  <c r="AO101" i="13" s="1"/>
  <c r="AP84" i="13"/>
  <c r="AP101" i="13" s="1"/>
  <c r="AQ84" i="13"/>
  <c r="I85" i="13"/>
  <c r="I102" i="13" s="1"/>
  <c r="J85" i="13"/>
  <c r="J102" i="13" s="1"/>
  <c r="K85" i="13"/>
  <c r="K102" i="13" s="1"/>
  <c r="L85" i="13"/>
  <c r="L102" i="13" s="1"/>
  <c r="M85" i="13"/>
  <c r="M102" i="13" s="1"/>
  <c r="N85" i="13"/>
  <c r="N102" i="13" s="1"/>
  <c r="O85" i="13"/>
  <c r="O102" i="13" s="1"/>
  <c r="P85" i="13"/>
  <c r="P102" i="13" s="1"/>
  <c r="Q85" i="13"/>
  <c r="Q102" i="13" s="1"/>
  <c r="R85" i="13"/>
  <c r="R102" i="13" s="1"/>
  <c r="S85" i="13"/>
  <c r="S102" i="13" s="1"/>
  <c r="T85" i="13"/>
  <c r="T102" i="13" s="1"/>
  <c r="U85" i="13"/>
  <c r="U102" i="13" s="1"/>
  <c r="V85" i="13"/>
  <c r="V102" i="13" s="1"/>
  <c r="W85" i="13"/>
  <c r="W102" i="13" s="1"/>
  <c r="X85" i="13"/>
  <c r="X102" i="13" s="1"/>
  <c r="Y85" i="13"/>
  <c r="Y102" i="13" s="1"/>
  <c r="Z85" i="13"/>
  <c r="Z102" i="13" s="1"/>
  <c r="AA85" i="13"/>
  <c r="AA102" i="13" s="1"/>
  <c r="AB85" i="13"/>
  <c r="AB102" i="13" s="1"/>
  <c r="AC85" i="13"/>
  <c r="AC102" i="13" s="1"/>
  <c r="AD85" i="13"/>
  <c r="AD102" i="13" s="1"/>
  <c r="AE85" i="13"/>
  <c r="AE102" i="13" s="1"/>
  <c r="AF85" i="13"/>
  <c r="AF102" i="13" s="1"/>
  <c r="AG85" i="13"/>
  <c r="AG102" i="13" s="1"/>
  <c r="AH85" i="13"/>
  <c r="AH102" i="13" s="1"/>
  <c r="AI85" i="13"/>
  <c r="AI102" i="13" s="1"/>
  <c r="AJ85" i="13"/>
  <c r="AJ102" i="13" s="1"/>
  <c r="AK85" i="13"/>
  <c r="AK102" i="13" s="1"/>
  <c r="AL85" i="13"/>
  <c r="AL102" i="13" s="1"/>
  <c r="AM85" i="13"/>
  <c r="AM102" i="13" s="1"/>
  <c r="AN85" i="13"/>
  <c r="AN102" i="13" s="1"/>
  <c r="AO85" i="13"/>
  <c r="AO102" i="13" s="1"/>
  <c r="AP85" i="13"/>
  <c r="AP102" i="13" s="1"/>
  <c r="AQ85" i="13"/>
  <c r="H85" i="13"/>
  <c r="H102" i="13" s="1"/>
  <c r="H84" i="13"/>
  <c r="H101" i="13" s="1"/>
  <c r="H82" i="13"/>
  <c r="H99" i="13" s="1"/>
  <c r="AQ100" i="13"/>
  <c r="AQ11" i="13" s="1"/>
  <c r="AH125" i="13" l="1"/>
  <c r="AH80" i="13"/>
  <c r="AH126" i="13"/>
  <c r="AC104" i="13"/>
  <c r="AN80" i="13"/>
  <c r="AN126" i="13"/>
  <c r="H79" i="13"/>
  <c r="AF80" i="13"/>
  <c r="AF79" i="13"/>
  <c r="AD120" i="13"/>
  <c r="M120" i="13"/>
  <c r="Z80" i="13"/>
  <c r="V80" i="13"/>
  <c r="AQ78" i="13"/>
  <c r="AD78" i="13"/>
  <c r="I78" i="13"/>
  <c r="Y79" i="13"/>
  <c r="Q79" i="13"/>
  <c r="AN120" i="13"/>
  <c r="AT82" i="13"/>
  <c r="Z104" i="13"/>
  <c r="X104" i="13"/>
  <c r="V104" i="13"/>
  <c r="T104" i="13"/>
  <c r="R104" i="13"/>
  <c r="AM78" i="13"/>
  <c r="AE80" i="13"/>
  <c r="N80" i="13"/>
  <c r="M79" i="13"/>
  <c r="AN78" i="13"/>
  <c r="AL78" i="13"/>
  <c r="AD79" i="13"/>
  <c r="W79" i="13"/>
  <c r="L79" i="13"/>
  <c r="AH120" i="13"/>
  <c r="Y120" i="13"/>
  <c r="Q120" i="13"/>
  <c r="I120" i="13"/>
  <c r="AP99" i="13"/>
  <c r="AT99" i="13" s="1"/>
  <c r="I80" i="13"/>
  <c r="Z125" i="13"/>
  <c r="Z79" i="13"/>
  <c r="X125" i="13"/>
  <c r="X79" i="13"/>
  <c r="U125" i="13"/>
  <c r="U79" i="13"/>
  <c r="S70" i="13"/>
  <c r="R125" i="13"/>
  <c r="R79" i="13"/>
  <c r="S79" i="13" s="1"/>
  <c r="O125" i="13"/>
  <c r="O79" i="13"/>
  <c r="K125" i="13"/>
  <c r="K79" i="13"/>
  <c r="I125" i="13"/>
  <c r="I79" i="13"/>
  <c r="AN79" i="13"/>
  <c r="W80" i="13"/>
  <c r="R80" i="13"/>
  <c r="O105" i="13"/>
  <c r="P57" i="13"/>
  <c r="K104" i="13"/>
  <c r="I104" i="13"/>
  <c r="H65" i="13"/>
  <c r="H118" i="13" s="1"/>
  <c r="H120" i="13"/>
  <c r="AP65" i="13"/>
  <c r="AP118" i="13" s="1"/>
  <c r="AP120" i="13"/>
  <c r="AJ65" i="13"/>
  <c r="AJ118" i="13" s="1"/>
  <c r="AJ120" i="13"/>
  <c r="AG65" i="13"/>
  <c r="AG118" i="13" s="1"/>
  <c r="AG120" i="13"/>
  <c r="AE65" i="13"/>
  <c r="AE118" i="13" s="1"/>
  <c r="AE120" i="13"/>
  <c r="AC65" i="13"/>
  <c r="AC118" i="13" s="1"/>
  <c r="AC120" i="13"/>
  <c r="Z65" i="13"/>
  <c r="Z118" i="13" s="1"/>
  <c r="Z120" i="13"/>
  <c r="X65" i="13"/>
  <c r="X118" i="13" s="1"/>
  <c r="X120" i="13"/>
  <c r="V65" i="13"/>
  <c r="V118" i="13" s="1"/>
  <c r="V120" i="13"/>
  <c r="T65" i="13"/>
  <c r="T118" i="13" s="1"/>
  <c r="T120" i="13"/>
  <c r="R65" i="13"/>
  <c r="R118" i="13" s="1"/>
  <c r="R120" i="13"/>
  <c r="P65" i="13"/>
  <c r="P118" i="13" s="1"/>
  <c r="P120" i="13"/>
  <c r="N65" i="13"/>
  <c r="N118" i="13" s="1"/>
  <c r="N120" i="13"/>
  <c r="L65" i="13"/>
  <c r="L118" i="13" s="1"/>
  <c r="L120" i="13"/>
  <c r="J65" i="13"/>
  <c r="J120" i="13"/>
  <c r="H80" i="13"/>
  <c r="AP80" i="13"/>
  <c r="M71" i="13"/>
  <c r="M126" i="13" s="1"/>
  <c r="AK125" i="13"/>
  <c r="AK79" i="13"/>
  <c r="AG125" i="13"/>
  <c r="AG79" i="13"/>
  <c r="AE125" i="13"/>
  <c r="AE79" i="13"/>
  <c r="AC125" i="13"/>
  <c r="AC79" i="13"/>
  <c r="T79" i="13"/>
  <c r="N79" i="13"/>
  <c r="J79" i="13"/>
  <c r="AD80" i="13"/>
  <c r="U80" i="13"/>
  <c r="O80" i="13"/>
  <c r="J80" i="13"/>
  <c r="M125" i="13"/>
  <c r="AD104" i="13"/>
  <c r="P58" i="13"/>
  <c r="O106" i="13"/>
  <c r="P106" i="13" s="1"/>
  <c r="W104" i="13"/>
  <c r="S104" i="13"/>
  <c r="N104" i="13"/>
  <c r="J104" i="13"/>
  <c r="AK65" i="13"/>
  <c r="AK118" i="13" s="1"/>
  <c r="AK120" i="13"/>
  <c r="AI65" i="13"/>
  <c r="AI118" i="13" s="1"/>
  <c r="AI120" i="13"/>
  <c r="AB118" i="13"/>
  <c r="AP79" i="13"/>
  <c r="AK80" i="13"/>
  <c r="AG80" i="13"/>
  <c r="AC80" i="13"/>
  <c r="T80" i="13"/>
  <c r="K80" i="13"/>
  <c r="AM118" i="13"/>
  <c r="AF120" i="13"/>
  <c r="AA120" i="13"/>
  <c r="AB120" i="13" s="1"/>
  <c r="W120" i="13"/>
  <c r="S120" i="13"/>
  <c r="O120" i="13"/>
  <c r="K120" i="13"/>
  <c r="AO120" i="13"/>
  <c r="AS66" i="13"/>
  <c r="AL118" i="13"/>
  <c r="AL120" i="13"/>
  <c r="AT66" i="13"/>
  <c r="AM120" i="13"/>
  <c r="AM80" i="13"/>
  <c r="AS57" i="13"/>
  <c r="AL79" i="13"/>
  <c r="AM79" i="13"/>
  <c r="AL80" i="13"/>
  <c r="AI80" i="13"/>
  <c r="AS70" i="13"/>
  <c r="AS58" i="13"/>
  <c r="AO80" i="13"/>
  <c r="AI79" i="13"/>
  <c r="AJ80" i="13"/>
  <c r="AJ78" i="13"/>
  <c r="AJ79" i="13"/>
  <c r="V125" i="13"/>
  <c r="AH118" i="13"/>
  <c r="AH78" i="13"/>
  <c r="AO79" i="13"/>
  <c r="AS63" i="13"/>
  <c r="N123" i="13"/>
  <c r="P123" i="13"/>
  <c r="AN123" i="13"/>
  <c r="AC78" i="13" l="1"/>
  <c r="V78" i="13"/>
  <c r="AT65" i="13"/>
  <c r="AC123" i="13"/>
  <c r="AI123" i="13"/>
  <c r="T123" i="13"/>
  <c r="AM123" i="13"/>
  <c r="AF123" i="13"/>
  <c r="H123" i="13"/>
  <c r="W123" i="13"/>
  <c r="AS79" i="13"/>
  <c r="AS65" i="13"/>
  <c r="P80" i="13"/>
  <c r="AP78" i="13"/>
  <c r="K123" i="13"/>
  <c r="O123" i="13"/>
  <c r="S125" i="13"/>
  <c r="AK123" i="13"/>
  <c r="J118" i="13"/>
  <c r="J78" i="13"/>
  <c r="O104" i="13"/>
  <c r="P104" i="13" s="1"/>
  <c r="P105" i="13"/>
  <c r="T78" i="13"/>
  <c r="P79" i="13"/>
  <c r="H78" i="13"/>
  <c r="AG78" i="13"/>
  <c r="AT11" i="13"/>
  <c r="E73" i="13"/>
  <c r="E70" i="13" s="1"/>
  <c r="AI72" i="13"/>
  <c r="AI69" i="13" s="1"/>
  <c r="AS11" i="13"/>
  <c r="E93" i="13"/>
  <c r="E92" i="13" s="1"/>
  <c r="AO92" i="13"/>
  <c r="AH39" i="13"/>
  <c r="AH38" i="13"/>
  <c r="AF130" i="13"/>
  <c r="AF131" i="13"/>
  <c r="AG131" i="13"/>
  <c r="AD123" i="13" l="1"/>
  <c r="AE123" i="13"/>
  <c r="V123" i="13"/>
  <c r="U123" i="13"/>
  <c r="AG123" i="13"/>
  <c r="AH123" i="13" s="1"/>
  <c r="R123" i="13"/>
  <c r="E39" i="13"/>
  <c r="E38" i="13"/>
  <c r="E37" i="13" s="1"/>
  <c r="F38" i="13"/>
  <c r="AH47" i="13"/>
  <c r="AH130" i="13" s="1"/>
  <c r="AG130" i="13"/>
  <c r="F39" i="13"/>
  <c r="E49" i="13"/>
  <c r="AJ123" i="13"/>
  <c r="E125" i="13"/>
  <c r="E79" i="13"/>
  <c r="F37" i="13" l="1"/>
  <c r="AL123" i="13"/>
  <c r="AP123" i="13"/>
  <c r="AO123" i="13"/>
  <c r="AC47" i="13"/>
  <c r="AC130" i="13" s="1"/>
  <c r="AD47" i="13"/>
  <c r="AD130" i="13" s="1"/>
  <c r="AT130" i="13" s="1"/>
  <c r="AC131" i="13"/>
  <c r="F47" i="13"/>
  <c r="F130" i="13" s="1"/>
  <c r="F48" i="13"/>
  <c r="F131" i="13" s="1"/>
  <c r="F49" i="13"/>
  <c r="F46" i="13" s="1"/>
  <c r="AD49" i="13"/>
  <c r="AF49" i="13"/>
  <c r="AF46" i="13" s="1"/>
  <c r="AF128" i="13" s="1"/>
  <c r="AG49" i="13"/>
  <c r="AI49" i="13"/>
  <c r="AJ49" i="13"/>
  <c r="AK49" i="13"/>
  <c r="AL49" i="13"/>
  <c r="AM49" i="13"/>
  <c r="AM46" i="13" s="1"/>
  <c r="AM128" i="13" s="1"/>
  <c r="AN49" i="13"/>
  <c r="AO49" i="13"/>
  <c r="AP49" i="13"/>
  <c r="AC49" i="13"/>
  <c r="AC46" i="13" s="1"/>
  <c r="AC128" i="13" s="1"/>
  <c r="E48" i="13"/>
  <c r="H18" i="13"/>
  <c r="L18" i="13"/>
  <c r="T18" i="13"/>
  <c r="V18" i="13"/>
  <c r="AB18" i="13"/>
  <c r="AJ18" i="13"/>
  <c r="AL18" i="13"/>
  <c r="AN18" i="13"/>
  <c r="AQ52" i="13"/>
  <c r="AQ10" i="13" s="1"/>
  <c r="AQ53" i="13"/>
  <c r="AQ54" i="13"/>
  <c r="I35" i="13"/>
  <c r="J35" i="13"/>
  <c r="K35" i="13"/>
  <c r="L35" i="13"/>
  <c r="M35" i="13"/>
  <c r="N35" i="13"/>
  <c r="O35" i="13"/>
  <c r="P35" i="13"/>
  <c r="Q35" i="13"/>
  <c r="R35" i="13"/>
  <c r="S35" i="13"/>
  <c r="T35" i="13"/>
  <c r="U35" i="13"/>
  <c r="V35" i="13"/>
  <c r="W35" i="13"/>
  <c r="X35" i="13"/>
  <c r="Y35" i="13"/>
  <c r="Z35" i="13"/>
  <c r="AA35" i="13"/>
  <c r="AB35" i="13"/>
  <c r="AC35" i="13"/>
  <c r="AD35" i="13"/>
  <c r="AE35" i="13"/>
  <c r="AF35" i="13"/>
  <c r="AG35" i="13"/>
  <c r="AH35" i="13" s="1"/>
  <c r="AI35" i="13"/>
  <c r="AJ35" i="13"/>
  <c r="AK35" i="13"/>
  <c r="AL35" i="13"/>
  <c r="AL32" i="13" s="1"/>
  <c r="AM35" i="13"/>
  <c r="AM32" i="13" s="1"/>
  <c r="AM53" i="13" s="1"/>
  <c r="AM12" i="13" s="1"/>
  <c r="AN35" i="13"/>
  <c r="AN32" i="13" s="1"/>
  <c r="AO35" i="13"/>
  <c r="AP35" i="13"/>
  <c r="AP32" i="13" s="1"/>
  <c r="AP53" i="13" s="1"/>
  <c r="AP12" i="13" s="1"/>
  <c r="AQ35" i="13"/>
  <c r="I36" i="13"/>
  <c r="I33" i="13" s="1"/>
  <c r="I54" i="13" s="1"/>
  <c r="I13" i="13" s="1"/>
  <c r="J36" i="13"/>
  <c r="K36" i="13"/>
  <c r="K33" i="13" s="1"/>
  <c r="K54" i="13" s="1"/>
  <c r="K13" i="13" s="1"/>
  <c r="L36" i="13"/>
  <c r="M36" i="13"/>
  <c r="M33" i="13" s="1"/>
  <c r="M54" i="13" s="1"/>
  <c r="M111" i="13" s="1"/>
  <c r="N36" i="13"/>
  <c r="O36" i="13"/>
  <c r="O33" i="13" s="1"/>
  <c r="O54" i="13" s="1"/>
  <c r="O13" i="13" s="1"/>
  <c r="P36" i="13"/>
  <c r="Q36" i="13"/>
  <c r="Q33" i="13" s="1"/>
  <c r="Q54" i="13" s="1"/>
  <c r="R36" i="13"/>
  <c r="S36" i="13"/>
  <c r="S33" i="13" s="1"/>
  <c r="S54" i="13" s="1"/>
  <c r="T36" i="13"/>
  <c r="U36" i="13"/>
  <c r="U33" i="13" s="1"/>
  <c r="U54" i="13" s="1"/>
  <c r="U13" i="13" s="1"/>
  <c r="V36" i="13"/>
  <c r="W36" i="13"/>
  <c r="W33" i="13" s="1"/>
  <c r="W54" i="13" s="1"/>
  <c r="W13" i="13" s="1"/>
  <c r="X36" i="13"/>
  <c r="Y36" i="13"/>
  <c r="Y33" i="13" s="1"/>
  <c r="Y54" i="13" s="1"/>
  <c r="Y111" i="13" s="1"/>
  <c r="Z36" i="13"/>
  <c r="AA36" i="13"/>
  <c r="AA33" i="13" s="1"/>
  <c r="AA54" i="13" s="1"/>
  <c r="AB36" i="13"/>
  <c r="AC36" i="13"/>
  <c r="AC33" i="13" s="1"/>
  <c r="AC54" i="13" s="1"/>
  <c r="AC13" i="13" s="1"/>
  <c r="AD36" i="13"/>
  <c r="AE36" i="13"/>
  <c r="AE33" i="13" s="1"/>
  <c r="AF36" i="13"/>
  <c r="AG36" i="13"/>
  <c r="AI36" i="13"/>
  <c r="AJ36" i="13"/>
  <c r="AK36" i="13"/>
  <c r="AL36" i="13"/>
  <c r="AL33" i="13" s="1"/>
  <c r="AL54" i="13" s="1"/>
  <c r="AL13" i="13" s="1"/>
  <c r="AM36" i="13"/>
  <c r="AM33" i="13" s="1"/>
  <c r="AM54" i="13" s="1"/>
  <c r="AM13" i="13" s="1"/>
  <c r="AN36" i="13"/>
  <c r="AO36" i="13"/>
  <c r="AP36" i="13"/>
  <c r="AQ36" i="13"/>
  <c r="H36" i="13"/>
  <c r="H33" i="13" s="1"/>
  <c r="H54" i="13" s="1"/>
  <c r="H13" i="13" s="1"/>
  <c r="H35" i="13"/>
  <c r="F36" i="13"/>
  <c r="F33" i="13" s="1"/>
  <c r="F35" i="13"/>
  <c r="I37" i="13"/>
  <c r="J37" i="13"/>
  <c r="K37" i="13"/>
  <c r="L37" i="13"/>
  <c r="M37" i="13"/>
  <c r="N37" i="13"/>
  <c r="O37" i="13"/>
  <c r="P37" i="13"/>
  <c r="Q37" i="13"/>
  <c r="R37" i="13"/>
  <c r="S37" i="13"/>
  <c r="T37" i="13"/>
  <c r="U37" i="13"/>
  <c r="V37" i="13"/>
  <c r="W37" i="13"/>
  <c r="X37" i="13"/>
  <c r="Y37" i="13"/>
  <c r="Z37" i="13"/>
  <c r="AA37" i="13"/>
  <c r="AB37" i="13"/>
  <c r="AC37" i="13"/>
  <c r="AD37" i="13"/>
  <c r="AE37" i="13"/>
  <c r="AF37" i="13"/>
  <c r="AG37" i="13"/>
  <c r="AI37" i="13"/>
  <c r="AJ37" i="13"/>
  <c r="AK37" i="13"/>
  <c r="AL37" i="13"/>
  <c r="AM37" i="13"/>
  <c r="AN37" i="13"/>
  <c r="AO37" i="13"/>
  <c r="AP37" i="13"/>
  <c r="H37" i="13"/>
  <c r="J32" i="13"/>
  <c r="J53" i="13" s="1"/>
  <c r="J110" i="13" s="1"/>
  <c r="N32" i="13"/>
  <c r="N53" i="13" s="1"/>
  <c r="N12" i="13" s="1"/>
  <c r="R32" i="13"/>
  <c r="R53" i="13" s="1"/>
  <c r="R12" i="13" s="1"/>
  <c r="V32" i="13"/>
  <c r="V53" i="13" s="1"/>
  <c r="V110" i="13" s="1"/>
  <c r="Z32" i="13"/>
  <c r="Z53" i="13" s="1"/>
  <c r="Z12" i="13" s="1"/>
  <c r="AF32" i="13"/>
  <c r="AF53" i="13" s="1"/>
  <c r="AF12" i="13" s="1"/>
  <c r="AJ32" i="13"/>
  <c r="AJ53" i="13" s="1"/>
  <c r="AJ12" i="13" s="1"/>
  <c r="AI33" i="13"/>
  <c r="AI54" i="13" s="1"/>
  <c r="AI13" i="13" s="1"/>
  <c r="H32" i="13"/>
  <c r="L32" i="13"/>
  <c r="L53" i="13" s="1"/>
  <c r="L12" i="13" s="1"/>
  <c r="P32" i="13"/>
  <c r="P53" i="13" s="1"/>
  <c r="P110" i="13" s="1"/>
  <c r="T32" i="13"/>
  <c r="T53" i="13" s="1"/>
  <c r="T12" i="13" s="1"/>
  <c r="X32" i="13"/>
  <c r="X53" i="13" s="1"/>
  <c r="X12" i="13" s="1"/>
  <c r="AB32" i="13"/>
  <c r="AB53" i="13" s="1"/>
  <c r="AB110" i="13" s="1"/>
  <c r="AD32" i="13"/>
  <c r="AK33" i="13"/>
  <c r="AK54" i="13" s="1"/>
  <c r="AO33" i="13"/>
  <c r="AQ21" i="13"/>
  <c r="I18" i="13"/>
  <c r="K18" i="13"/>
  <c r="N18" i="13"/>
  <c r="U18" i="13"/>
  <c r="AC18" i="13"/>
  <c r="AD18" i="13"/>
  <c r="AG18" i="13"/>
  <c r="AH18" i="13"/>
  <c r="AK18" i="13"/>
  <c r="AM18" i="13"/>
  <c r="AP18" i="13"/>
  <c r="AQ18" i="13"/>
  <c r="I17" i="13"/>
  <c r="K17" i="13"/>
  <c r="L17" i="13"/>
  <c r="M17" i="13"/>
  <c r="N17" i="13"/>
  <c r="T17" i="13"/>
  <c r="X17" i="13"/>
  <c r="Y17" i="13"/>
  <c r="AD17" i="13"/>
  <c r="AG17" i="13"/>
  <c r="AH17" i="13"/>
  <c r="AJ17" i="13"/>
  <c r="AL17" i="13"/>
  <c r="AN17" i="13"/>
  <c r="AP17" i="13"/>
  <c r="AQ17" i="13"/>
  <c r="H17" i="13"/>
  <c r="AE49" i="13" l="1"/>
  <c r="AH37" i="13"/>
  <c r="AH36" i="13"/>
  <c r="F128" i="13"/>
  <c r="AG33" i="13"/>
  <c r="AC111" i="13"/>
  <c r="AA111" i="13"/>
  <c r="U111" i="13"/>
  <c r="U23" i="13"/>
  <c r="S111" i="13"/>
  <c r="K111" i="13"/>
  <c r="AN21" i="13"/>
  <c r="AN53" i="13"/>
  <c r="W111" i="13"/>
  <c r="O111" i="13"/>
  <c r="AP110" i="13"/>
  <c r="AP105" i="13" s="1"/>
  <c r="T110" i="13"/>
  <c r="L110" i="13"/>
  <c r="H111" i="13"/>
  <c r="Q111" i="13"/>
  <c r="I111" i="13"/>
  <c r="AJ110" i="13"/>
  <c r="AJ105" i="13" s="1"/>
  <c r="Z110" i="13"/>
  <c r="R110" i="13"/>
  <c r="AL111" i="13"/>
  <c r="AL106" i="13" s="1"/>
  <c r="AL31" i="13"/>
  <c r="AL53" i="13"/>
  <c r="AL12" i="13" s="1"/>
  <c r="AQ110" i="13"/>
  <c r="AQ12" i="13"/>
  <c r="AQ22" i="13" s="1"/>
  <c r="AL46" i="13"/>
  <c r="AL128" i="13" s="1"/>
  <c r="AG46" i="13"/>
  <c r="AH49" i="13"/>
  <c r="AD131" i="13"/>
  <c r="AT131" i="13" s="1"/>
  <c r="AE48" i="13"/>
  <c r="AE131" i="13" s="1"/>
  <c r="AA70" i="13"/>
  <c r="AB73" i="13"/>
  <c r="F64" i="13"/>
  <c r="F16" i="17" s="1"/>
  <c r="AT64" i="13"/>
  <c r="AA58" i="13"/>
  <c r="AK111" i="13"/>
  <c r="AK106" i="13" s="1"/>
  <c r="AK13" i="13"/>
  <c r="AK23" i="13" s="1"/>
  <c r="AD53" i="13"/>
  <c r="AD12" i="13" s="1"/>
  <c r="X110" i="13"/>
  <c r="H31" i="13"/>
  <c r="H52" i="13" s="1"/>
  <c r="H10" i="13" s="1"/>
  <c r="H53" i="13"/>
  <c r="H12" i="13" s="1"/>
  <c r="AI111" i="13"/>
  <c r="AI106" i="13" s="1"/>
  <c r="AF110" i="13"/>
  <c r="AF105" i="13" s="1"/>
  <c r="N110" i="13"/>
  <c r="F32" i="13"/>
  <c r="F34" i="13"/>
  <c r="AM111" i="13"/>
  <c r="AM106" i="13" s="1"/>
  <c r="AM23" i="13"/>
  <c r="AM110" i="13"/>
  <c r="AM105" i="13" s="1"/>
  <c r="AM104" i="13" s="1"/>
  <c r="AQ111" i="13"/>
  <c r="AQ13" i="13"/>
  <c r="AQ23" i="13" s="1"/>
  <c r="AD46" i="13"/>
  <c r="Y74" i="13"/>
  <c r="X71" i="13"/>
  <c r="X126" i="13" s="1"/>
  <c r="F63" i="13"/>
  <c r="F15" i="17" s="1"/>
  <c r="AA57" i="13"/>
  <c r="AT63" i="13"/>
  <c r="K15" i="13"/>
  <c r="F54" i="13"/>
  <c r="F111" i="13" s="1"/>
  <c r="AD21" i="13"/>
  <c r="X21" i="13"/>
  <c r="M18" i="13"/>
  <c r="AP21" i="13"/>
  <c r="AH21" i="13"/>
  <c r="AO17" i="13"/>
  <c r="AM17" i="13"/>
  <c r="AK17" i="13"/>
  <c r="AK15" i="13" s="1"/>
  <c r="AC17" i="13"/>
  <c r="U17" i="13"/>
  <c r="L15" i="13"/>
  <c r="AJ21" i="13"/>
  <c r="AP34" i="13"/>
  <c r="AN34" i="13"/>
  <c r="AL34" i="13"/>
  <c r="AJ34" i="13"/>
  <c r="AF34" i="13"/>
  <c r="AD34" i="13"/>
  <c r="AB34" i="13"/>
  <c r="Z34" i="13"/>
  <c r="X34" i="13"/>
  <c r="V34" i="13"/>
  <c r="T34" i="13"/>
  <c r="R34" i="13"/>
  <c r="P34" i="13"/>
  <c r="N34" i="13"/>
  <c r="L34" i="13"/>
  <c r="J34" i="13"/>
  <c r="AQ34" i="13"/>
  <c r="AO34" i="13"/>
  <c r="AM34" i="13"/>
  <c r="AK34" i="13"/>
  <c r="AI34" i="13"/>
  <c r="AG34" i="13"/>
  <c r="AE34" i="13"/>
  <c r="AC34" i="13"/>
  <c r="AA34" i="13"/>
  <c r="Y34" i="13"/>
  <c r="W34" i="13"/>
  <c r="U34" i="13"/>
  <c r="S34" i="13"/>
  <c r="Q34" i="13"/>
  <c r="O34" i="13"/>
  <c r="M34" i="13"/>
  <c r="K34" i="13"/>
  <c r="I34" i="13"/>
  <c r="H15" i="13"/>
  <c r="AG15" i="13"/>
  <c r="AC15" i="13"/>
  <c r="AP33" i="13"/>
  <c r="AP54" i="13" s="1"/>
  <c r="AP13" i="13" s="1"/>
  <c r="AN33" i="13"/>
  <c r="AN54" i="13" s="1"/>
  <c r="AJ33" i="13"/>
  <c r="AJ54" i="13" s="1"/>
  <c r="AJ13" i="13" s="1"/>
  <c r="AF33" i="13"/>
  <c r="AF54" i="13" s="1"/>
  <c r="AF13" i="13" s="1"/>
  <c r="AD33" i="13"/>
  <c r="AD54" i="13" s="1"/>
  <c r="AD13" i="13" s="1"/>
  <c r="AB33" i="13"/>
  <c r="AB54" i="13" s="1"/>
  <c r="AB111" i="13" s="1"/>
  <c r="Z33" i="13"/>
  <c r="Z54" i="13" s="1"/>
  <c r="Z13" i="13" s="1"/>
  <c r="X33" i="13"/>
  <c r="X54" i="13" s="1"/>
  <c r="V33" i="13"/>
  <c r="V54" i="13" s="1"/>
  <c r="V111" i="13" s="1"/>
  <c r="T33" i="13"/>
  <c r="T54" i="13" s="1"/>
  <c r="T13" i="13" s="1"/>
  <c r="R33" i="13"/>
  <c r="R54" i="13" s="1"/>
  <c r="R13" i="13" s="1"/>
  <c r="P33" i="13"/>
  <c r="P54" i="13" s="1"/>
  <c r="P111" i="13" s="1"/>
  <c r="N33" i="13"/>
  <c r="N54" i="13" s="1"/>
  <c r="N13" i="13" s="1"/>
  <c r="L33" i="13"/>
  <c r="L54" i="13" s="1"/>
  <c r="J33" i="13"/>
  <c r="J54" i="13" s="1"/>
  <c r="J111" i="13" s="1"/>
  <c r="AP15" i="13"/>
  <c r="AN15" i="13"/>
  <c r="AL15" i="13"/>
  <c r="AJ15" i="13"/>
  <c r="AH15" i="13"/>
  <c r="AD15" i="13"/>
  <c r="T15" i="13"/>
  <c r="N15" i="13"/>
  <c r="I15" i="13"/>
  <c r="H34" i="13"/>
  <c r="L31" i="13"/>
  <c r="L52" i="13" s="1"/>
  <c r="AO32" i="13"/>
  <c r="AK32" i="13"/>
  <c r="AK53" i="13" s="1"/>
  <c r="AI32" i="13"/>
  <c r="AI53" i="13" s="1"/>
  <c r="AI12" i="13" s="1"/>
  <c r="AG32" i="13"/>
  <c r="AE32" i="13"/>
  <c r="AE53" i="13" s="1"/>
  <c r="AC32" i="13"/>
  <c r="AC53" i="13" s="1"/>
  <c r="AC12" i="13" s="1"/>
  <c r="AA32" i="13"/>
  <c r="AA53" i="13" s="1"/>
  <c r="Y32" i="13"/>
  <c r="Y53" i="13" s="1"/>
  <c r="W32" i="13"/>
  <c r="W53" i="13" s="1"/>
  <c r="W12" i="13" s="1"/>
  <c r="U32" i="13"/>
  <c r="U53" i="13" s="1"/>
  <c r="U12" i="13" s="1"/>
  <c r="S32" i="13"/>
  <c r="S53" i="13" s="1"/>
  <c r="Q32" i="13"/>
  <c r="Q53" i="13" s="1"/>
  <c r="Q12" i="13" s="1"/>
  <c r="O32" i="13"/>
  <c r="O53" i="13" s="1"/>
  <c r="O12" i="13" s="1"/>
  <c r="M32" i="13"/>
  <c r="M53" i="13" s="1"/>
  <c r="K32" i="13"/>
  <c r="K53" i="13" s="1"/>
  <c r="K12" i="13" s="1"/>
  <c r="I32" i="13"/>
  <c r="I53" i="13" s="1"/>
  <c r="I12" i="13" s="1"/>
  <c r="X111" i="13" l="1"/>
  <c r="AH33" i="13"/>
  <c r="AH54" i="13" s="1"/>
  <c r="AH111" i="13" s="1"/>
  <c r="AH106" i="13" s="1"/>
  <c r="AG54" i="13"/>
  <c r="AG13" i="13" s="1"/>
  <c r="AN31" i="13"/>
  <c r="AN52" i="13" s="1"/>
  <c r="AH34" i="13"/>
  <c r="AM22" i="13"/>
  <c r="AL52" i="13"/>
  <c r="M15" i="13"/>
  <c r="AE54" i="13"/>
  <c r="AE13" i="13" s="1"/>
  <c r="AE110" i="13"/>
  <c r="AE12" i="13"/>
  <c r="AI110" i="13"/>
  <c r="AI105" i="13" s="1"/>
  <c r="AI104" i="13" s="1"/>
  <c r="N111" i="13"/>
  <c r="P13" i="13"/>
  <c r="R111" i="13"/>
  <c r="Z111" i="13"/>
  <c r="AD111" i="13"/>
  <c r="AT54" i="13"/>
  <c r="AD23" i="13"/>
  <c r="AJ111" i="13"/>
  <c r="AJ106" i="13" s="1"/>
  <c r="AJ104" i="13" s="1"/>
  <c r="AP111" i="13"/>
  <c r="AP106" i="13" s="1"/>
  <c r="AP104" i="13" s="1"/>
  <c r="AP23" i="13"/>
  <c r="H110" i="13"/>
  <c r="AD110" i="13"/>
  <c r="AA106" i="13"/>
  <c r="AB106" i="13" s="1"/>
  <c r="AA80" i="13"/>
  <c r="AA13" i="13" s="1"/>
  <c r="AB70" i="13"/>
  <c r="AA125" i="13"/>
  <c r="AT70" i="13"/>
  <c r="AA79" i="13"/>
  <c r="AH46" i="13"/>
  <c r="AH128" i="13" s="1"/>
  <c r="AG128" i="13"/>
  <c r="AL110" i="13"/>
  <c r="AL105" i="13" s="1"/>
  <c r="AL104" i="13" s="1"/>
  <c r="AL22" i="13"/>
  <c r="I110" i="13"/>
  <c r="M110" i="13"/>
  <c r="M12" i="13"/>
  <c r="Q110" i="13"/>
  <c r="U110" i="13"/>
  <c r="V12" i="13"/>
  <c r="Y110" i="13"/>
  <c r="Y12" i="13"/>
  <c r="AC110" i="13"/>
  <c r="AH32" i="13"/>
  <c r="AH53" i="13" s="1"/>
  <c r="AH110" i="13" s="1"/>
  <c r="AH105" i="13" s="1"/>
  <c r="AH104" i="13" s="1"/>
  <c r="AG53" i="13"/>
  <c r="AG12" i="13" s="1"/>
  <c r="AK110" i="13"/>
  <c r="AK105" i="13" s="1"/>
  <c r="AK104" i="13" s="1"/>
  <c r="AK12" i="13"/>
  <c r="AK22" i="13" s="1"/>
  <c r="L108" i="13"/>
  <c r="AJ31" i="13"/>
  <c r="AJ52" i="13" s="1"/>
  <c r="L111" i="13"/>
  <c r="T111" i="13"/>
  <c r="V13" i="13"/>
  <c r="AF111" i="13"/>
  <c r="AF106" i="13" s="1"/>
  <c r="AF104" i="13" s="1"/>
  <c r="AN111" i="13"/>
  <c r="AN106" i="13" s="1"/>
  <c r="AN13" i="13"/>
  <c r="AN23" i="13" s="1"/>
  <c r="AA105" i="13"/>
  <c r="AT57" i="13"/>
  <c r="Y71" i="13"/>
  <c r="X80" i="13"/>
  <c r="AT71" i="13"/>
  <c r="AE46" i="13"/>
  <c r="AE128" i="13" s="1"/>
  <c r="AD128" i="13"/>
  <c r="AT46" i="13"/>
  <c r="F31" i="13"/>
  <c r="F52" i="13" s="1"/>
  <c r="F53" i="13"/>
  <c r="F110" i="13" s="1"/>
  <c r="H108" i="13"/>
  <c r="AG111" i="13"/>
  <c r="AG106" i="13" s="1"/>
  <c r="AN110" i="13"/>
  <c r="AN105" i="13" s="1"/>
  <c r="AN104" i="13" s="1"/>
  <c r="AN12" i="13"/>
  <c r="AN22" i="13" s="1"/>
  <c r="K110" i="13"/>
  <c r="O110" i="13"/>
  <c r="P12" i="13"/>
  <c r="S110" i="13"/>
  <c r="S12" i="13"/>
  <c r="W110" i="13"/>
  <c r="AA110" i="13"/>
  <c r="AM15" i="13"/>
  <c r="U15" i="13"/>
  <c r="AJ22" i="13"/>
  <c r="I31" i="13"/>
  <c r="I52" i="13" s="1"/>
  <c r="I10" i="13" s="1"/>
  <c r="J10" i="13" s="1"/>
  <c r="M31" i="13"/>
  <c r="M52" i="13" s="1"/>
  <c r="M108" i="13" s="1"/>
  <c r="Q31" i="13"/>
  <c r="Q52" i="13" s="1"/>
  <c r="U31" i="13"/>
  <c r="U52" i="13" s="1"/>
  <c r="Y31" i="13"/>
  <c r="Y52" i="13" s="1"/>
  <c r="Y108" i="13" s="1"/>
  <c r="AC31" i="13"/>
  <c r="AC52" i="13" s="1"/>
  <c r="AC10" i="13" s="1"/>
  <c r="AE31" i="13"/>
  <c r="AI31" i="13"/>
  <c r="AI52" i="13" s="1"/>
  <c r="AM31" i="13"/>
  <c r="AM52" i="13" s="1"/>
  <c r="AM10" i="13" s="1"/>
  <c r="AM21" i="13"/>
  <c r="P31" i="13"/>
  <c r="P52" i="13" s="1"/>
  <c r="P108" i="13" s="1"/>
  <c r="T31" i="13"/>
  <c r="T52" i="13" s="1"/>
  <c r="T10" i="13" s="1"/>
  <c r="X31" i="13"/>
  <c r="X52" i="13" s="1"/>
  <c r="AD31" i="13"/>
  <c r="AD52" i="13" s="1"/>
  <c r="AD10" i="13" s="1"/>
  <c r="AP31" i="13"/>
  <c r="AP52" i="13" s="1"/>
  <c r="AP10" i="13" s="1"/>
  <c r="AP22" i="13"/>
  <c r="K31" i="13"/>
  <c r="K52" i="13" s="1"/>
  <c r="O31" i="13"/>
  <c r="O52" i="13" s="1"/>
  <c r="S31" i="13"/>
  <c r="S52" i="13" s="1"/>
  <c r="S108" i="13" s="1"/>
  <c r="W31" i="13"/>
  <c r="W52" i="13" s="1"/>
  <c r="AA31" i="13"/>
  <c r="AA52" i="13" s="1"/>
  <c r="AG31" i="13"/>
  <c r="AG21" i="13"/>
  <c r="AK31" i="13"/>
  <c r="AK52" i="13" s="1"/>
  <c r="AK21" i="13"/>
  <c r="AO31" i="13"/>
  <c r="AB31" i="13"/>
  <c r="AB52" i="13" s="1"/>
  <c r="AB108" i="13" s="1"/>
  <c r="J31" i="13"/>
  <c r="J52" i="13" s="1"/>
  <c r="J108" i="13" s="1"/>
  <c r="N31" i="13"/>
  <c r="N52" i="13" s="1"/>
  <c r="R31" i="13"/>
  <c r="R52" i="13" s="1"/>
  <c r="V31" i="13"/>
  <c r="V52" i="13" s="1"/>
  <c r="V108" i="13" s="1"/>
  <c r="Z31" i="13"/>
  <c r="Z52" i="13" s="1"/>
  <c r="AF31" i="13"/>
  <c r="AF52" i="13" s="1"/>
  <c r="F73" i="13"/>
  <c r="AB68" i="13"/>
  <c r="AB66" i="13" s="1"/>
  <c r="AB65" i="13" s="1"/>
  <c r="F120" i="13"/>
  <c r="AA67" i="13"/>
  <c r="AT67" i="13" s="1"/>
  <c r="Z67" i="13"/>
  <c r="F57" i="13"/>
  <c r="AB63" i="13"/>
  <c r="AB57" i="13" s="1"/>
  <c r="AB64" i="13"/>
  <c r="AB58" i="13" s="1"/>
  <c r="AA62" i="13"/>
  <c r="Z62" i="13"/>
  <c r="Z56" i="13" s="1"/>
  <c r="AN108" i="13" l="1"/>
  <c r="AN10" i="13"/>
  <c r="AI108" i="13"/>
  <c r="AL108" i="13"/>
  <c r="AL10" i="13"/>
  <c r="Y80" i="13"/>
  <c r="Y126" i="13"/>
  <c r="AK108" i="13"/>
  <c r="AE10" i="13"/>
  <c r="AJ108" i="13"/>
  <c r="AJ10" i="13"/>
  <c r="X13" i="13"/>
  <c r="Y13" i="13" s="1"/>
  <c r="AA12" i="13"/>
  <c r="AB12" i="13" s="1"/>
  <c r="F105" i="13"/>
  <c r="AM20" i="13"/>
  <c r="AE111" i="13"/>
  <c r="AP20" i="13"/>
  <c r="AN20" i="13"/>
  <c r="F108" i="13"/>
  <c r="AK20" i="13"/>
  <c r="AA56" i="13"/>
  <c r="Z108" i="13"/>
  <c r="R108" i="13"/>
  <c r="AH31" i="13"/>
  <c r="AH52" i="13" s="1"/>
  <c r="AH108" i="13" s="1"/>
  <c r="AG52" i="13"/>
  <c r="W108" i="13"/>
  <c r="O108" i="13"/>
  <c r="X108" i="13"/>
  <c r="Q108" i="13"/>
  <c r="I108" i="13"/>
  <c r="AH13" i="13"/>
  <c r="AG23" i="13"/>
  <c r="X123" i="13"/>
  <c r="Y123" i="13" s="1"/>
  <c r="AA104" i="13"/>
  <c r="AB105" i="13"/>
  <c r="AF108" i="13"/>
  <c r="N108" i="13"/>
  <c r="AA108" i="13"/>
  <c r="K108" i="13"/>
  <c r="AP108" i="13"/>
  <c r="AE52" i="13"/>
  <c r="AE108" i="13" s="1"/>
  <c r="AD108" i="13"/>
  <c r="T108" i="13"/>
  <c r="AC108" i="13"/>
  <c r="U108" i="13"/>
  <c r="AG110" i="13"/>
  <c r="AG105" i="13" s="1"/>
  <c r="AG104" i="13" s="1"/>
  <c r="AH12" i="13"/>
  <c r="AT128" i="13"/>
  <c r="AB79" i="13"/>
  <c r="AT79" i="13"/>
  <c r="AB125" i="13"/>
  <c r="AB80" i="13"/>
  <c r="Z123" i="13"/>
  <c r="AT53" i="13"/>
  <c r="AJ23" i="13"/>
  <c r="AJ20" i="13" s="1"/>
  <c r="AM108" i="13"/>
  <c r="U21" i="13"/>
  <c r="AB67" i="13"/>
  <c r="AB62" i="13"/>
  <c r="AB56" i="13" s="1"/>
  <c r="F74" i="13"/>
  <c r="X18" i="13"/>
  <c r="X72" i="13"/>
  <c r="U72" i="13"/>
  <c r="U69" i="13" s="1"/>
  <c r="U78" i="13" s="1"/>
  <c r="U10" i="13" s="1"/>
  <c r="V10" i="13" s="1"/>
  <c r="AT52" i="13" l="1"/>
  <c r="AG10" i="13"/>
  <c r="AB13" i="13"/>
  <c r="X69" i="13"/>
  <c r="AA123" i="13"/>
  <c r="AT12" i="13"/>
  <c r="AB104" i="13"/>
  <c r="AG108" i="13"/>
  <c r="AT108" i="13" s="1"/>
  <c r="X23" i="13"/>
  <c r="X15" i="13"/>
  <c r="F118" i="13"/>
  <c r="X78" i="13" l="1"/>
  <c r="X10" i="13" s="1"/>
  <c r="AB123" i="13"/>
  <c r="G63" i="13" l="1"/>
  <c r="N62" i="13"/>
  <c r="N56" i="13" s="1"/>
  <c r="N78" i="13" s="1"/>
  <c r="N10" i="13" s="1"/>
  <c r="G64" i="13" l="1"/>
  <c r="E58" i="13"/>
  <c r="R18" i="13"/>
  <c r="R72" i="13"/>
  <c r="R69" i="13" l="1"/>
  <c r="R23" i="13"/>
  <c r="R17" i="13"/>
  <c r="F9" i="14"/>
  <c r="F10" i="14"/>
  <c r="F11" i="14"/>
  <c r="F12" i="14"/>
  <c r="F13" i="14"/>
  <c r="F14" i="14"/>
  <c r="F15" i="14"/>
  <c r="F16" i="14"/>
  <c r="F17" i="14"/>
  <c r="F18" i="14"/>
  <c r="F19" i="14"/>
  <c r="F20" i="14"/>
  <c r="F22" i="14"/>
  <c r="F8" i="14"/>
  <c r="I10" i="14"/>
  <c r="I11" i="14"/>
  <c r="I12" i="14"/>
  <c r="I13" i="14"/>
  <c r="I14" i="14"/>
  <c r="I15" i="14"/>
  <c r="I16" i="14"/>
  <c r="I17" i="14"/>
  <c r="I18" i="14"/>
  <c r="I19" i="14"/>
  <c r="I20" i="14"/>
  <c r="I21" i="14"/>
  <c r="I22" i="14"/>
  <c r="I9" i="14"/>
  <c r="R78" i="13" l="1"/>
  <c r="R10" i="13" s="1"/>
  <c r="R15" i="13"/>
  <c r="R21" i="13"/>
  <c r="F70" i="13"/>
  <c r="F72" i="13"/>
  <c r="O17" i="13"/>
  <c r="O18" i="13"/>
  <c r="O72" i="13"/>
  <c r="O69" i="13" s="1"/>
  <c r="F62" i="13"/>
  <c r="O62" i="13"/>
  <c r="P62" i="13" l="1"/>
  <c r="O56" i="13"/>
  <c r="O78" i="13" s="1"/>
  <c r="O10" i="13" s="1"/>
  <c r="P10" i="13" s="1"/>
  <c r="AT62" i="13"/>
  <c r="F79" i="13"/>
  <c r="F125" i="13"/>
  <c r="O23" i="13"/>
  <c r="O15" i="13"/>
  <c r="G24" i="13"/>
  <c r="F17" i="13"/>
  <c r="P78" i="13" l="1"/>
  <c r="P56" i="13"/>
  <c r="O21" i="13"/>
  <c r="F21" i="14"/>
  <c r="L72" i="13"/>
  <c r="L69" i="13" s="1"/>
  <c r="K72" i="13"/>
  <c r="K69" i="13" s="1"/>
  <c r="K59" i="13"/>
  <c r="K56" i="13" s="1"/>
  <c r="K78" i="13" l="1"/>
  <c r="K10" i="13" s="1"/>
  <c r="L59" i="13"/>
  <c r="L58" i="13"/>
  <c r="AT61" i="13"/>
  <c r="S74" i="13"/>
  <c r="Q71" i="13"/>
  <c r="Q126" i="13" s="1"/>
  <c r="E74" i="13"/>
  <c r="E71" i="13" s="1"/>
  <c r="M69" i="13"/>
  <c r="F61" i="13"/>
  <c r="F58" i="13" s="1"/>
  <c r="F106" i="13" s="1"/>
  <c r="F12" i="13"/>
  <c r="F22" i="13" s="1"/>
  <c r="F71" i="13"/>
  <c r="F18" i="13"/>
  <c r="F15" i="13" s="1"/>
  <c r="M61" i="13"/>
  <c r="F59" i="13"/>
  <c r="F56" i="13" s="1"/>
  <c r="M72" i="13"/>
  <c r="F11" i="13"/>
  <c r="E80" i="13" l="1"/>
  <c r="E126" i="13"/>
  <c r="E123" i="13" s="1"/>
  <c r="F69" i="13"/>
  <c r="F126" i="13"/>
  <c r="I123" i="13"/>
  <c r="M59" i="13"/>
  <c r="L56" i="13"/>
  <c r="AT59" i="13"/>
  <c r="Q80" i="13"/>
  <c r="Q13" i="13" s="1"/>
  <c r="AS71" i="13"/>
  <c r="S71" i="13"/>
  <c r="S126" i="13" s="1"/>
  <c r="L106" i="13"/>
  <c r="L104" i="13" s="1"/>
  <c r="AT104" i="13" s="1"/>
  <c r="M58" i="13"/>
  <c r="M106" i="13" s="1"/>
  <c r="M104" i="13" s="1"/>
  <c r="L80" i="13"/>
  <c r="L13" i="13" s="1"/>
  <c r="AT58" i="13"/>
  <c r="AL21" i="13"/>
  <c r="L21" i="13"/>
  <c r="AC21" i="13"/>
  <c r="F104" i="13"/>
  <c r="F21" i="13"/>
  <c r="AL23" i="13"/>
  <c r="J123" i="13" l="1"/>
  <c r="AL20" i="13"/>
  <c r="S80" i="13"/>
  <c r="S13" i="13" s="1"/>
  <c r="AS80" i="13"/>
  <c r="M80" i="13"/>
  <c r="AT13" i="13"/>
  <c r="AT80" i="13"/>
  <c r="Q123" i="13"/>
  <c r="M56" i="13"/>
  <c r="AT56" i="13"/>
  <c r="L78" i="13"/>
  <c r="L10" i="13" s="1"/>
  <c r="M10" i="13" s="1"/>
  <c r="J13" i="13"/>
  <c r="K23" i="13"/>
  <c r="AC23" i="13"/>
  <c r="AE23" i="13" s="1"/>
  <c r="I23" i="13"/>
  <c r="M78" i="13" l="1"/>
  <c r="S123" i="13"/>
  <c r="AS123" i="13"/>
  <c r="M13" i="13"/>
  <c r="L23" i="13"/>
  <c r="M23" i="13" s="1"/>
  <c r="L123" i="13"/>
  <c r="I21" i="13"/>
  <c r="M123" i="13" l="1"/>
  <c r="AT123" i="13"/>
  <c r="F123" i="13"/>
  <c r="AT134" i="13" s="1"/>
  <c r="AO18" i="13"/>
  <c r="AO15" i="13" s="1"/>
  <c r="G74" i="13" l="1"/>
  <c r="G71" i="13" l="1"/>
  <c r="G126" i="13" s="1"/>
  <c r="G61" i="13"/>
  <c r="AO59" i="13"/>
  <c r="AI59" i="13"/>
  <c r="E44" i="13"/>
  <c r="AS59" i="13" l="1"/>
  <c r="E59" i="13"/>
  <c r="E45" i="13"/>
  <c r="G45" i="13" s="1"/>
  <c r="AO43" i="13"/>
  <c r="G59" i="13" l="1"/>
  <c r="E56" i="13"/>
  <c r="E43" i="13"/>
  <c r="G43" i="13" s="1"/>
  <c r="L14" i="17"/>
  <c r="F12" i="17"/>
  <c r="F11" i="17"/>
  <c r="E11" i="17"/>
  <c r="E12" i="17"/>
  <c r="E10" i="17" l="1"/>
  <c r="P25" i="14"/>
  <c r="P24" i="14"/>
  <c r="P23" i="14"/>
  <c r="P22" i="14"/>
  <c r="P20" i="14"/>
  <c r="P19" i="14"/>
  <c r="P18" i="14"/>
  <c r="P16" i="14"/>
  <c r="P15" i="14"/>
  <c r="P14" i="14"/>
  <c r="P13" i="14"/>
  <c r="P12" i="14"/>
  <c r="P9" i="14"/>
  <c r="P8" i="14" l="1"/>
  <c r="E91" i="13" l="1"/>
  <c r="E85" i="13" s="1"/>
  <c r="E102" i="13" s="1"/>
  <c r="E90" i="13"/>
  <c r="E89" i="13"/>
  <c r="E83" i="13" s="1"/>
  <c r="AO88" i="13"/>
  <c r="E88" i="13" s="1"/>
  <c r="E87" i="13"/>
  <c r="AO86" i="13"/>
  <c r="AF18" i="13"/>
  <c r="AF23" i="13" s="1"/>
  <c r="AH23" i="13" s="1"/>
  <c r="AF17" i="13"/>
  <c r="AF72" i="13"/>
  <c r="AF69" i="13" s="1"/>
  <c r="Q72" i="13"/>
  <c r="AO82" i="13" l="1"/>
  <c r="AO99" i="13" s="1"/>
  <c r="Q69" i="13"/>
  <c r="S72" i="13"/>
  <c r="E86" i="13"/>
  <c r="AF78" i="13"/>
  <c r="AF10" i="13" s="1"/>
  <c r="AH10" i="13" s="1"/>
  <c r="E84" i="13"/>
  <c r="E101" i="13" s="1"/>
  <c r="E100" i="13"/>
  <c r="E11" i="13" s="1"/>
  <c r="AO115" i="13"/>
  <c r="AF15" i="13"/>
  <c r="Q17" i="13"/>
  <c r="AO116" i="13"/>
  <c r="Q18" i="13"/>
  <c r="E17" i="13"/>
  <c r="AF22" i="13"/>
  <c r="AF21" i="13"/>
  <c r="AO114" i="13"/>
  <c r="AO67" i="13"/>
  <c r="AO62" i="13"/>
  <c r="E82" i="13" l="1"/>
  <c r="E99" i="13" s="1"/>
  <c r="AS82" i="13"/>
  <c r="AS99" i="13"/>
  <c r="Q78" i="13"/>
  <c r="Q10" i="13" s="1"/>
  <c r="S10" i="13" s="1"/>
  <c r="S69" i="13"/>
  <c r="S18" i="13"/>
  <c r="S17" i="13"/>
  <c r="AO56" i="13"/>
  <c r="AO78" i="13" s="1"/>
  <c r="AO113" i="13"/>
  <c r="AS113" i="13" s="1"/>
  <c r="Q23" i="13"/>
  <c r="S23" i="13" s="1"/>
  <c r="T23" i="13"/>
  <c r="V23" i="13" s="1"/>
  <c r="H23" i="13"/>
  <c r="J23" i="13" s="1"/>
  <c r="N23" i="13"/>
  <c r="T21" i="13"/>
  <c r="AF20" i="13"/>
  <c r="G17" i="13"/>
  <c r="Q15" i="13"/>
  <c r="E120" i="13"/>
  <c r="G120" i="13" s="1"/>
  <c r="G68" i="13"/>
  <c r="G123" i="13"/>
  <c r="G125" i="13"/>
  <c r="G58" i="13"/>
  <c r="G57" i="13"/>
  <c r="AO48" i="13"/>
  <c r="AO47" i="13"/>
  <c r="G51" i="13"/>
  <c r="E47" i="13"/>
  <c r="AO46" i="13"/>
  <c r="S78" i="13" l="1"/>
  <c r="AO130" i="13"/>
  <c r="AS130" i="13" s="1"/>
  <c r="AO53" i="13"/>
  <c r="AO12" i="13" s="1"/>
  <c r="AO52" i="13"/>
  <c r="AO10" i="13" s="1"/>
  <c r="AO128" i="13"/>
  <c r="AS128" i="13" s="1"/>
  <c r="AS46" i="13"/>
  <c r="AO131" i="13"/>
  <c r="AS131" i="13" s="1"/>
  <c r="AO54" i="13"/>
  <c r="AO13" i="13" s="1"/>
  <c r="S15" i="13"/>
  <c r="P23" i="13"/>
  <c r="G50" i="13"/>
  <c r="E98" i="13"/>
  <c r="E97" i="13"/>
  <c r="E96" i="13"/>
  <c r="G93" i="13"/>
  <c r="G92" i="13"/>
  <c r="G91" i="13"/>
  <c r="G90" i="13"/>
  <c r="G88" i="13"/>
  <c r="G87" i="13"/>
  <c r="G86" i="13"/>
  <c r="E116" i="13"/>
  <c r="G11" i="13"/>
  <c r="AG22" i="13"/>
  <c r="AC22" i="13"/>
  <c r="AC20" i="13" s="1"/>
  <c r="U22" i="13"/>
  <c r="I22" i="13"/>
  <c r="F80" i="13"/>
  <c r="F13" i="13" s="1"/>
  <c r="AE72" i="13"/>
  <c r="AE69" i="13" s="1"/>
  <c r="AE78" i="13" s="1"/>
  <c r="AA72" i="13"/>
  <c r="Z72" i="13"/>
  <c r="Z69" i="13" s="1"/>
  <c r="W72" i="13"/>
  <c r="AA18" i="13"/>
  <c r="AT18" i="13" s="1"/>
  <c r="Z18" i="13"/>
  <c r="Z23" i="13" s="1"/>
  <c r="W18" i="13"/>
  <c r="AI17" i="13"/>
  <c r="AA17" i="13"/>
  <c r="Z17" i="13"/>
  <c r="W17" i="13"/>
  <c r="AI67" i="13"/>
  <c r="AS67" i="13" s="1"/>
  <c r="G67" i="13"/>
  <c r="T22" i="13"/>
  <c r="T20" i="13" s="1"/>
  <c r="Q22" i="13"/>
  <c r="N22" i="13"/>
  <c r="K22" i="13"/>
  <c r="H22" i="13"/>
  <c r="W69" i="13" l="1"/>
  <c r="Y72" i="13"/>
  <c r="E72" i="13"/>
  <c r="E69" i="13" s="1"/>
  <c r="E78" i="13" s="1"/>
  <c r="AB72" i="13"/>
  <c r="AA69" i="13"/>
  <c r="Z78" i="13"/>
  <c r="Z10" i="13" s="1"/>
  <c r="AO110" i="13"/>
  <c r="AO105" i="13" s="1"/>
  <c r="AS53" i="13"/>
  <c r="AS12" i="13"/>
  <c r="AO111" i="13"/>
  <c r="AO106" i="13" s="1"/>
  <c r="AS54" i="13"/>
  <c r="AO108" i="13"/>
  <c r="AS108" i="13" s="1"/>
  <c r="AS52" i="13"/>
  <c r="W15" i="13"/>
  <c r="AS17" i="13"/>
  <c r="AB17" i="13"/>
  <c r="AT17" i="13"/>
  <c r="I20" i="13"/>
  <c r="AG20" i="13"/>
  <c r="AH20" i="13" s="1"/>
  <c r="AH22" i="13"/>
  <c r="K21" i="13"/>
  <c r="N21" i="13"/>
  <c r="F78" i="13"/>
  <c r="F10" i="13" s="1"/>
  <c r="F23" i="13"/>
  <c r="F20" i="13" s="1"/>
  <c r="R22" i="13"/>
  <c r="H21" i="13"/>
  <c r="Q21" i="13"/>
  <c r="W23" i="13"/>
  <c r="Y18" i="13"/>
  <c r="U20" i="13"/>
  <c r="V20" i="13" s="1"/>
  <c r="X22" i="13"/>
  <c r="AD22" i="13"/>
  <c r="Z15" i="13"/>
  <c r="AA15" i="13"/>
  <c r="AA23" i="13"/>
  <c r="N20" i="13"/>
  <c r="G79" i="13"/>
  <c r="G66" i="13"/>
  <c r="G47" i="13"/>
  <c r="E130" i="13"/>
  <c r="G48" i="13"/>
  <c r="E131" i="13"/>
  <c r="E21" i="13"/>
  <c r="G21" i="13" s="1"/>
  <c r="E114" i="13"/>
  <c r="G101" i="13"/>
  <c r="E115" i="13"/>
  <c r="E18" i="13"/>
  <c r="E15" i="13" s="1"/>
  <c r="G102" i="13"/>
  <c r="G49" i="13"/>
  <c r="E46" i="13"/>
  <c r="Z21" i="13"/>
  <c r="Z22" i="13"/>
  <c r="AI62" i="13"/>
  <c r="AK62" i="13" s="1"/>
  <c r="AK56" i="13" s="1"/>
  <c r="AK78" i="13" s="1"/>
  <c r="AK10" i="13" s="1"/>
  <c r="W22" i="13"/>
  <c r="G82" i="13"/>
  <c r="G84" i="13"/>
  <c r="G80" i="13"/>
  <c r="AO104" i="13" l="1"/>
  <c r="AS104" i="13" s="1"/>
  <c r="W78" i="13"/>
  <c r="W10" i="13" s="1"/>
  <c r="Y10" i="13" s="1"/>
  <c r="Y69" i="13"/>
  <c r="Y78" i="13" s="1"/>
  <c r="G69" i="13"/>
  <c r="G72" i="13"/>
  <c r="AS69" i="13"/>
  <c r="AB69" i="13"/>
  <c r="AA78" i="13"/>
  <c r="AA10" i="13" s="1"/>
  <c r="AB10" i="13" s="1"/>
  <c r="AT69" i="13"/>
  <c r="AS13" i="13"/>
  <c r="AO23" i="13"/>
  <c r="AI56" i="13"/>
  <c r="AS62" i="13"/>
  <c r="Y15" i="13"/>
  <c r="AB15" i="13"/>
  <c r="AT15" i="13"/>
  <c r="Y23" i="13"/>
  <c r="AB23" i="13"/>
  <c r="AT23" i="13"/>
  <c r="Q20" i="13"/>
  <c r="AI21" i="13"/>
  <c r="K20" i="13"/>
  <c r="AA22" i="13"/>
  <c r="AB22" i="13" s="1"/>
  <c r="W21" i="13"/>
  <c r="W20" i="13" s="1"/>
  <c r="Y21" i="13"/>
  <c r="O22" i="13"/>
  <c r="L22" i="13"/>
  <c r="H20" i="13"/>
  <c r="J20" i="13" s="1"/>
  <c r="AD20" i="13"/>
  <c r="AE20" i="13" s="1"/>
  <c r="X20" i="13"/>
  <c r="Y20" i="13" s="1"/>
  <c r="AA21" i="13"/>
  <c r="AT21" i="13" s="1"/>
  <c r="R20" i="13"/>
  <c r="S20" i="13" s="1"/>
  <c r="G46" i="13"/>
  <c r="Z20" i="13"/>
  <c r="E118" i="13"/>
  <c r="G118" i="13" s="1"/>
  <c r="G65" i="13"/>
  <c r="G56" i="13"/>
  <c r="G62" i="13"/>
  <c r="G15" i="13"/>
  <c r="G18" i="13"/>
  <c r="E128" i="13"/>
  <c r="AB78" i="13" l="1"/>
  <c r="AT78" i="13"/>
  <c r="AI78" i="13"/>
  <c r="AI10" i="13" s="1"/>
  <c r="AS56" i="13"/>
  <c r="AT22" i="13"/>
  <c r="L20" i="13"/>
  <c r="O20" i="13"/>
  <c r="P20" i="13" s="1"/>
  <c r="P22" i="13"/>
  <c r="AA20" i="13"/>
  <c r="AB20" i="13" s="1"/>
  <c r="G78" i="13"/>
  <c r="AI22" i="13"/>
  <c r="AI18" i="13"/>
  <c r="AS18" i="13" s="1"/>
  <c r="G99" i="13"/>
  <c r="E113" i="13"/>
  <c r="AO40" i="13"/>
  <c r="E42" i="13"/>
  <c r="G42" i="13" s="1"/>
  <c r="E41" i="13"/>
  <c r="E35" i="13" s="1"/>
  <c r="E32" i="13" s="1"/>
  <c r="G38" i="13"/>
  <c r="E36" i="13" l="1"/>
  <c r="E33" i="13" s="1"/>
  <c r="E54" i="13" s="1"/>
  <c r="E13" i="13" s="1"/>
  <c r="E31" i="13"/>
  <c r="E52" i="13" s="1"/>
  <c r="E53" i="13"/>
  <c r="E12" i="13" s="1"/>
  <c r="E111" i="13"/>
  <c r="E106" i="13" s="1"/>
  <c r="AT10" i="13"/>
  <c r="AS10" i="13"/>
  <c r="AS78" i="13"/>
  <c r="M20" i="13"/>
  <c r="AT20" i="13"/>
  <c r="E34" i="13"/>
  <c r="G39" i="13"/>
  <c r="G37" i="13"/>
  <c r="AI15" i="13"/>
  <c r="AS15" i="13" s="1"/>
  <c r="AI23" i="13"/>
  <c r="G41" i="13"/>
  <c r="E40" i="13"/>
  <c r="G40" i="13" s="1"/>
  <c r="AO22" i="13"/>
  <c r="AS22" i="13" s="1"/>
  <c r="AO21" i="13"/>
  <c r="AS21" i="13" s="1"/>
  <c r="E10" i="13" l="1"/>
  <c r="G10" i="13" s="1"/>
  <c r="G106" i="13"/>
  <c r="E110" i="13"/>
  <c r="E105" i="13" s="1"/>
  <c r="G105" i="13" s="1"/>
  <c r="E108" i="13"/>
  <c r="AI20" i="13"/>
  <c r="AS23" i="13"/>
  <c r="G34" i="13"/>
  <c r="AO20" i="13"/>
  <c r="G35" i="13"/>
  <c r="G33" i="13"/>
  <c r="G36" i="13"/>
  <c r="E104" i="13" l="1"/>
  <c r="G104" i="13" s="1"/>
  <c r="G108" i="13"/>
  <c r="AS134" i="13"/>
  <c r="AS20" i="13"/>
  <c r="G12" i="13"/>
  <c r="G54" i="13"/>
  <c r="G13" i="13" l="1"/>
  <c r="G53" i="13"/>
  <c r="E22" i="13"/>
  <c r="G22" i="13" s="1"/>
  <c r="G31" i="13"/>
  <c r="E23" i="13" l="1"/>
  <c r="G23" i="13" s="1"/>
  <c r="G52" i="13"/>
  <c r="E20" i="13" l="1"/>
  <c r="G20" i="13" s="1"/>
  <c r="H25" i="3"/>
  <c r="E25" i="3"/>
  <c r="D23" i="3"/>
  <c r="K8" i="2"/>
  <c r="Z8" i="2"/>
  <c r="Y9" i="2"/>
  <c r="B24" i="8"/>
  <c r="D23" i="8"/>
  <c r="C22" i="8" s="1"/>
  <c r="D22" i="8" s="1"/>
  <c r="D21" i="8"/>
  <c r="D20" i="8"/>
  <c r="D18" i="8"/>
  <c r="C17" i="8" s="1"/>
  <c r="D17" i="8" s="1"/>
  <c r="D16" i="8"/>
  <c r="D15" i="8"/>
  <c r="D13" i="8"/>
  <c r="D12" i="8"/>
  <c r="D10" i="8"/>
  <c r="D9" i="8"/>
  <c r="D7" i="8"/>
  <c r="D6" i="8"/>
  <c r="AD8" i="2"/>
  <c r="AO8" i="2"/>
  <c r="K6" i="2"/>
  <c r="AD9" i="2"/>
  <c r="AQ9" i="2"/>
  <c r="K9" i="2"/>
  <c r="Z5" i="2"/>
  <c r="U8" i="2"/>
  <c r="AO9" i="2"/>
  <c r="R7" i="2"/>
  <c r="AJ9" i="2"/>
  <c r="AU8" i="2"/>
  <c r="H8" i="2"/>
  <c r="AO5" i="2"/>
  <c r="E7" i="2"/>
  <c r="AN6" i="2"/>
  <c r="AR7" i="2"/>
  <c r="N7" i="2"/>
  <c r="AJ7" i="2"/>
  <c r="H5" i="2"/>
  <c r="AE9" i="2"/>
  <c r="AO6" i="2"/>
  <c r="AI5" i="2"/>
  <c r="AO7" i="2"/>
  <c r="AS9" i="2"/>
  <c r="N5" i="2"/>
  <c r="R9" i="2"/>
  <c r="V6" i="2"/>
  <c r="M7" i="2"/>
  <c r="AS5" i="2"/>
  <c r="AJ5" i="2"/>
  <c r="AQ8" i="2"/>
  <c r="Y8" i="2"/>
  <c r="M8" i="2"/>
  <c r="AV8" i="2"/>
  <c r="G8" i="2"/>
  <c r="N9" i="2"/>
  <c r="H6" i="2"/>
  <c r="AG7" i="2"/>
  <c r="W8" i="2"/>
  <c r="AD5" i="2"/>
  <c r="AH8" i="2"/>
  <c r="Q9" i="2"/>
  <c r="AR8" i="2"/>
  <c r="AQ7" i="2"/>
  <c r="AF6" i="2"/>
  <c r="W7" i="2"/>
  <c r="W9" i="2"/>
  <c r="X5" i="2"/>
  <c r="AG6" i="2"/>
  <c r="X9" i="2"/>
  <c r="AR5" i="2"/>
  <c r="AF5" i="2"/>
  <c r="AJ6" i="2"/>
  <c r="V5" i="2"/>
  <c r="M6" i="2"/>
  <c r="M9" i="2"/>
  <c r="O9" i="2"/>
  <c r="E5" i="2"/>
  <c r="J7" i="2"/>
  <c r="L7" i="2"/>
  <c r="U9" i="2"/>
  <c r="L6" i="2"/>
  <c r="J6" i="2"/>
  <c r="O7" i="2"/>
  <c r="Y5" i="2"/>
  <c r="M5" i="2"/>
  <c r="AG5" i="2"/>
  <c r="AK6" i="2"/>
  <c r="AK8" i="2"/>
  <c r="AI8" i="2"/>
  <c r="AH6" i="2"/>
  <c r="AN5" i="2"/>
  <c r="AP5" i="2"/>
  <c r="AV5" i="2"/>
  <c r="AT5" i="2"/>
  <c r="V8" i="2"/>
  <c r="S7" i="2"/>
  <c r="AV6" i="2"/>
  <c r="AT6" i="2"/>
  <c r="AG9" i="2"/>
  <c r="AP6" i="2"/>
  <c r="AP8" i="2"/>
  <c r="AN8" i="2"/>
  <c r="W6" i="2"/>
  <c r="U6" i="2"/>
  <c r="S5" i="2"/>
  <c r="S9" i="2"/>
  <c r="D6" i="2"/>
  <c r="AC5" i="2"/>
  <c r="AE5" i="2"/>
  <c r="J8" i="2"/>
  <c r="L8" i="2"/>
  <c r="AJ8" i="2"/>
  <c r="T9" i="2"/>
  <c r="U7" i="2"/>
  <c r="K7" i="2"/>
  <c r="J9" i="2"/>
  <c r="L9" i="2"/>
  <c r="AB9" i="2"/>
  <c r="AM9" i="2"/>
  <c r="D9" i="2"/>
  <c r="F9" i="2"/>
  <c r="AN7" i="2"/>
  <c r="AP7" i="2"/>
  <c r="AT7" i="2"/>
  <c r="AV7" i="2"/>
  <c r="AH7" i="2"/>
  <c r="O8" i="2"/>
  <c r="W5" i="2"/>
  <c r="U5" i="2"/>
  <c r="AJ3" i="2"/>
  <c r="S6" i="2"/>
  <c r="AK5" i="2"/>
  <c r="F5" i="2"/>
  <c r="AD7" i="2"/>
  <c r="AD3" i="2"/>
  <c r="AI6" i="2"/>
  <c r="V7" i="2"/>
  <c r="G5" i="2"/>
  <c r="G9" i="2"/>
  <c r="Y6" i="2"/>
  <c r="AC7" i="2"/>
  <c r="N6" i="2"/>
  <c r="I7" i="2"/>
  <c r="AU9" i="2"/>
  <c r="AU5" i="2"/>
  <c r="I5" i="2"/>
  <c r="M3" i="2"/>
  <c r="AS7" i="2"/>
  <c r="AK7" i="2"/>
  <c r="AI7" i="2"/>
  <c r="F8" i="2"/>
  <c r="AB8" i="2"/>
  <c r="D8" i="2"/>
  <c r="Q8" i="2"/>
  <c r="AM8" i="2"/>
  <c r="AC8" i="2"/>
  <c r="AE8" i="2"/>
  <c r="N8" i="2"/>
  <c r="D7" i="2"/>
  <c r="F7" i="2"/>
  <c r="J5" i="2"/>
  <c r="J3" i="2"/>
  <c r="T5" i="2"/>
  <c r="R5" i="2"/>
  <c r="H9" i="2"/>
  <c r="AA9" i="2"/>
  <c r="I9" i="2"/>
  <c r="X7" i="2"/>
  <c r="L5" i="2"/>
  <c r="AH5" i="2"/>
  <c r="AS8" i="2"/>
  <c r="Z9" i="2"/>
  <c r="O5" i="2"/>
  <c r="AN3" i="2"/>
  <c r="X6" i="2"/>
  <c r="AF7" i="2"/>
  <c r="AO3" i="2"/>
  <c r="AV9" i="2"/>
  <c r="U3" i="2"/>
  <c r="AT8" i="2"/>
  <c r="AC9" i="2"/>
  <c r="AF8" i="2"/>
  <c r="O6" i="2"/>
  <c r="I8" i="2"/>
  <c r="K3" i="2"/>
  <c r="AQ5" i="2"/>
  <c r="T7" i="2"/>
  <c r="AQ3" i="2"/>
  <c r="AS6" i="2"/>
  <c r="AQ6" i="2"/>
  <c r="G6" i="2"/>
  <c r="I6" i="2"/>
  <c r="AC6" i="2"/>
  <c r="R6" i="2"/>
  <c r="T6" i="2"/>
  <c r="AE6" i="2"/>
  <c r="K5" i="2"/>
  <c r="AE7" i="2"/>
  <c r="E9" i="2"/>
  <c r="S8" i="2"/>
  <c r="AR9" i="2"/>
  <c r="AM5" i="2"/>
  <c r="AA5" i="2"/>
  <c r="E6" i="2"/>
  <c r="F6" i="2"/>
  <c r="X8" i="2"/>
  <c r="AD6" i="2"/>
  <c r="Q5" i="2"/>
  <c r="D3" i="2"/>
  <c r="AB5" i="2"/>
  <c r="AR6" i="2"/>
  <c r="G7" i="2"/>
  <c r="V9" i="2"/>
  <c r="T8" i="2"/>
  <c r="R8" i="2"/>
  <c r="E8" i="2"/>
  <c r="AG8" i="2"/>
  <c r="P8" i="2"/>
  <c r="H7" i="2"/>
  <c r="D5" i="2"/>
  <c r="E3" i="2"/>
  <c r="Z7" i="2"/>
  <c r="AL9" i="2"/>
  <c r="P9" i="2"/>
  <c r="P5" i="2"/>
  <c r="L3" i="2"/>
  <c r="X3" i="2"/>
  <c r="AK9" i="2"/>
  <c r="AI9" i="2"/>
  <c r="AT9" i="2"/>
  <c r="Z6" i="2"/>
  <c r="AP9" i="2"/>
  <c r="AN9" i="2"/>
  <c r="AS3" i="2"/>
  <c r="AL5" i="2"/>
  <c r="AI3" i="2"/>
  <c r="AK3" i="2"/>
  <c r="AP3" i="2"/>
  <c r="Y7" i="2"/>
  <c r="AE3" i="2"/>
  <c r="AC3" i="2"/>
  <c r="AH9" i="2"/>
  <c r="AF9" i="2"/>
  <c r="AF3" i="2"/>
  <c r="P6" i="2"/>
  <c r="Q6" i="2"/>
  <c r="V3" i="2"/>
  <c r="W3" i="2"/>
  <c r="F3" i="2"/>
  <c r="R3" i="2"/>
  <c r="T3" i="2"/>
  <c r="I3" i="2"/>
  <c r="G3" i="2"/>
  <c r="H3" i="2"/>
  <c r="P7" i="2"/>
  <c r="Q7" i="2"/>
  <c r="S3" i="2"/>
  <c r="N3" i="2"/>
  <c r="O3" i="2"/>
  <c r="AG3" i="2"/>
  <c r="AR3" i="2"/>
  <c r="AT3" i="2"/>
  <c r="AV3" i="2"/>
  <c r="AH3" i="2"/>
  <c r="Z3" i="2"/>
  <c r="Y3" i="2"/>
  <c r="AB6" i="2"/>
  <c r="AA6" i="2"/>
  <c r="AA8" i="2"/>
  <c r="AL8" i="2"/>
  <c r="P3" i="2"/>
  <c r="Q3" i="2"/>
  <c r="AB7" i="2"/>
  <c r="AA7" i="2"/>
  <c r="AM6" i="2"/>
  <c r="AL6" i="2"/>
  <c r="AL7" i="2"/>
  <c r="AM7" i="2"/>
  <c r="AB3" i="2"/>
  <c r="AA3" i="2"/>
  <c r="AM3" i="2"/>
  <c r="AL3" i="2"/>
  <c r="AU7" i="2"/>
  <c r="AU6" i="2"/>
  <c r="AU3" i="2"/>
  <c r="C5" i="8" l="1"/>
  <c r="D5" i="8" s="1"/>
  <c r="C11" i="8"/>
  <c r="D11" i="8" s="1"/>
  <c r="C8" i="8"/>
  <c r="D8" i="8" s="1"/>
  <c r="F14" i="17"/>
  <c r="F10" i="17" s="1"/>
  <c r="G15" i="17"/>
  <c r="G16" i="17"/>
  <c r="G11" i="17"/>
  <c r="G12" i="17"/>
  <c r="C14" i="8"/>
  <c r="D14" i="8" s="1"/>
  <c r="C19" i="8"/>
  <c r="D19" i="8" s="1"/>
  <c r="G10" i="17" l="1"/>
  <c r="G14" i="17"/>
  <c r="C24" i="8"/>
  <c r="D24" i="8"/>
</calcChain>
</file>

<file path=xl/sharedStrings.xml><?xml version="1.0" encoding="utf-8"?>
<sst xmlns="http://schemas.openxmlformats.org/spreadsheetml/2006/main" count="1001" uniqueCount="397">
  <si>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</si>
  <si>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</si>
  <si>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</si>
  <si>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</si>
  <si>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</si>
  <si>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</si>
  <si>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</si>
  <si>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</si>
  <si>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</si>
  <si>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</si>
  <si>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</si>
  <si>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</si>
  <si>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</si>
  <si>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</si>
  <si>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</si>
  <si>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</si>
  <si>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</si>
  <si>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</si>
  <si>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</si>
  <si>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</si>
  <si>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</si>
  <si>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</si>
  <si>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</si>
  <si>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</si>
  <si>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</si>
  <si>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</si>
  <si>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</si>
  <si>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</si>
  <si>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</si>
  <si>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</si>
  <si>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</si>
  <si>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</si>
  <si>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</si>
  <si>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</si>
  <si>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</si>
  <si>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</si>
  <si>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</si>
  <si>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</si>
  <si>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</si>
  <si>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</si>
  <si>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</si>
  <si>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</si>
  <si>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</si>
  <si>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</si>
  <si>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</si>
  <si>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</si>
  <si>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</si>
  <si>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</si>
  <si>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</si>
  <si>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</si>
  <si>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</si>
  <si>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</si>
  <si>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</si>
  <si>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</si>
  <si>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</si>
  <si>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</si>
  <si>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</si>
  <si>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</si>
  <si>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</si>
  <si>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</si>
  <si>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</si>
  <si>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</si>
  <si>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</si>
  <si>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</si>
  <si>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</si>
  <si>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</si>
  <si>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</si>
  <si>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</si>
  <si>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</si>
  <si>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</si>
  <si>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</si>
  <si>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</si>
  <si>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</si>
  <si>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</si>
  <si>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</si>
  <si>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</si>
  <si>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</si>
  <si>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</si>
  <si>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</si>
  <si>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</si>
  <si>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</si>
  <si>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</si>
  <si>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</si>
  <si>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</si>
  <si>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</si>
  <si>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</si>
  <si>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</si>
  <si>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</si>
  <si>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</si>
  <si>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</si>
  <si>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</si>
  <si>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</si>
  <si>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</si>
  <si>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</si>
  <si>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</si>
  <si>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</si>
  <si>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</si>
  <si>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</si>
  <si>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</si>
  <si>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</si>
  <si>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</si>
  <si>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</si>
  <si>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</si>
  <si>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</si>
  <si>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</si>
  <si>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</si>
  <si>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</si>
  <si>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</si>
  <si>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</si>
  <si>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</si>
  <si>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</si>
  <si>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</si>
  <si>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</si>
  <si>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</si>
  <si>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</si>
  <si>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</si>
  <si>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</si>
  <si>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</si>
  <si>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</si>
  <si>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</si>
  <si>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</si>
  <si>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</si>
  <si>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</si>
  <si>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</si>
  <si>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</si>
  <si>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</si>
  <si>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</si>
  <si>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</si>
  <si>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</si>
  <si>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</si>
  <si>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</si>
  <si>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</si>
  <si>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</si>
  <si>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</si>
  <si>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</si>
  <si>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</si>
  <si>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</si>
  <si>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</si>
  <si>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</si>
  <si>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</si>
  <si>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</si>
  <si>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</si>
  <si>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</si>
  <si>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</si>
  <si>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</si>
  <si>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</si>
  <si>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</si>
  <si>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</si>
  <si>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</si>
  <si>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</si>
  <si>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</si>
  <si>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</si>
  <si>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</si>
  <si>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</si>
  <si>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</si>
  <si>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</si>
  <si>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</si>
  <si>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</si>
  <si>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</si>
  <si>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</si>
  <si>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</si>
  <si>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</si>
  <si>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</si>
  <si>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</si>
  <si>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</si>
  <si>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</si>
  <si>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</si>
  <si>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</si>
  <si>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</si>
  <si>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</si>
  <si>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</si>
  <si>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</si>
  <si>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</si>
  <si>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</si>
  <si>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</si>
  <si>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</si>
  <si>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</si>
  <si>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</si>
  <si>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</si>
  <si>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</si>
  <si>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</si>
  <si>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</si>
  <si>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</si>
  <si>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</si>
  <si>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</si>
  <si>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</si>
  <si>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</si>
  <si>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</si>
  <si>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</si>
  <si>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</si>
  <si>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</si>
  <si>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</si>
  <si>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</si>
  <si>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</si>
  <si>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</si>
  <si>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</si>
  <si>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</si>
  <si>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</si>
  <si>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</si>
  <si>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</si>
  <si>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</si>
  <si>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</si>
  <si>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</si>
  <si>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</si>
  <si>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</si>
  <si>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</si>
  <si>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</si>
  <si>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</si>
  <si>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</si>
  <si>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</si>
  <si>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</si>
  <si>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</si>
  <si>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</si>
  <si>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</si>
  <si>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</si>
  <si>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</si>
  <si>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</si>
  <si>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</si>
  <si>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</si>
  <si>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</si>
  <si>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</si>
  <si>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</si>
  <si>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</si>
  <si>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</si>
  <si>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</si>
  <si>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</si>
  <si>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</si>
  <si>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</si>
  <si>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</si>
  <si>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</si>
  <si>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</si>
  <si>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</si>
  <si>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</si>
  <si>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</si>
  <si>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</si>
  <si>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</si>
  <si>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</si>
  <si>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</si>
  <si>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</si>
  <si>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</si>
  <si>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</si>
  <si>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</si>
  <si>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</si>
  <si>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</si>
  <si>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</si>
  <si>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</si>
  <si>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</si>
  <si>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</si>
  <si>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</si>
  <si>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</si>
  <si>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</si>
  <si>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</si>
  <si>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</si>
  <si>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</si>
  <si>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</si>
  <si>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</si>
  <si>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Всего</t>
  </si>
  <si>
    <t>тыс. рублей</t>
  </si>
  <si>
    <t>Всего:</t>
  </si>
  <si>
    <t>Ответственный исполнитель /соисполнитель</t>
  </si>
  <si>
    <t>Всего по муниципальной программе (в разрезе исполнителей, соисполнителей):</t>
  </si>
  <si>
    <t>наименование нормативного правового акта об утверждении муниципальной программы дата, номер (в редакции от дата, номер постановления)</t>
  </si>
  <si>
    <t>Согласовано:</t>
  </si>
  <si>
    <t>Базовый показатель на начало реализации муниципальной программы</t>
  </si>
  <si>
    <t>Наименование основных мероприятий /мероприятий муниципальной программы</t>
  </si>
  <si>
    <t>иные источники финансирования</t>
  </si>
  <si>
    <t>1.2.1.</t>
  </si>
  <si>
    <t>Итого по подпрограмме 2</t>
  </si>
  <si>
    <t>Таблица 1</t>
  </si>
  <si>
    <t>расходы по текущей деятельности ответственного исполнителя, соисполнителей муниципальной программы*</t>
  </si>
  <si>
    <t>Х</t>
  </si>
  <si>
    <t>прочие расходы (кроме расходов по текущей деятельности)</t>
  </si>
  <si>
    <t>инвестиции в объекты муниципальной собственности</t>
  </si>
  <si>
    <t>Всего по муниципальной программе:</t>
  </si>
  <si>
    <t>фактическое исполнение</t>
  </si>
  <si>
    <t xml:space="preserve"> *- финансовые затраты, предусмотренные в 2019 году на реализацию муниципальной программы по состоянию на 01.01.2019 отражают плановые объемы финансирования мероприятий с января по декабрь 2019 года,  по состоянию на 01.02.2019 и далее отражается фактическое исполнение расходных обязательств суммированное с плановыми объемами последующих периодов.</t>
  </si>
  <si>
    <t>**- расходы по текущей деятельности ответственного исполнителя, соисполнителей муниципальной программы  (заработная плата, командировочные расходы, услуги связи, расходы на содержание зданий и сооружений, коммунальные услуги, материально-техническое обеспечение, расходы на охрану зданий и сооружений,  страховые взносы на все виды обязательного страхования работников, имущества и ответственности, включая страховые взносы на обязательное пенсионное страхование, обязательное социальное страхование на случай временной нетрудоспособности и в связи с материнством, обязательное медицинское страхование, обязательное социальное страхование от несчастных случаев на производстве и профессиональных заболеваний, производимые в соответствии с законодательством Российской Федерации,  и прочие мероприятия, включенные в муниципальную  программу, относящиеся к расходам по текущей  деятельности ответственного исполнителя (соисполнителя) муниципальной программы и (или) деятельности подведомственных учреждений) указываются без разбивки по месяцам.</t>
  </si>
  <si>
    <t>Примечание (причины не достижения/перевыполнения показателя)</t>
  </si>
  <si>
    <t>Наименование целевых показателей</t>
  </si>
  <si>
    <t>Таблица 5</t>
  </si>
  <si>
    <t>Анализ показателей эффективности национальных проектов</t>
  </si>
  <si>
    <t>Информация о реализации региональных проектов</t>
  </si>
  <si>
    <t xml:space="preserve">фактическое исполнение (нарастающим итогом
по состоянию на отчетную дату) </t>
  </si>
  <si>
    <t xml:space="preserve">%  от плана </t>
  </si>
  <si>
    <t>% достижения показателя на отчетную дату</t>
  </si>
  <si>
    <r>
      <t>ожидаемый (</t>
    </r>
    <r>
      <rPr>
        <i/>
        <sz val="10"/>
        <rFont val="Times New Roman"/>
        <family val="1"/>
        <charset val="204"/>
      </rPr>
      <t>количественно-измеримый</t>
    </r>
    <r>
      <rPr>
        <sz val="10"/>
        <rFont val="Times New Roman"/>
        <family val="1"/>
        <charset val="204"/>
      </rPr>
      <t xml:space="preserve">) результат, основные социально значимые события  </t>
    </r>
  </si>
  <si>
    <r>
      <t>фактический  (к</t>
    </r>
    <r>
      <rPr>
        <i/>
        <sz val="10"/>
        <rFont val="Times New Roman"/>
        <family val="1"/>
        <charset val="204"/>
      </rPr>
      <t>оличественно-измеримый</t>
    </r>
    <r>
      <rPr>
        <sz val="10"/>
        <rFont val="Times New Roman"/>
        <family val="1"/>
        <charset val="204"/>
      </rPr>
      <t>) результат, основные социально значимые события,</t>
    </r>
    <r>
      <rPr>
        <sz val="9"/>
        <rFont val="Times New Roman"/>
        <family val="1"/>
        <charset val="204"/>
      </rPr>
      <t xml:space="preserve"> достижение результатов, контрольных точек и мероприятий  </t>
    </r>
  </si>
  <si>
    <t>Всего по портфелям проектов:</t>
  </si>
  <si>
    <t>х</t>
  </si>
  <si>
    <t>-</t>
  </si>
  <si>
    <t>бюджет автономного округа (дорожный фонд)</t>
  </si>
  <si>
    <t>Примечание:</t>
  </si>
  <si>
    <t xml:space="preserve">№ основного мероприятия муниципальной  программы </t>
  </si>
  <si>
    <t>Таблица 4</t>
  </si>
  <si>
    <t>Информация о реализации  проектов, входящих в состав национальных и федеральных проектов (программ) Российской Федерации</t>
  </si>
  <si>
    <t>№ показателя из таблицы 1 постановления об утверждении муниципальной  программы**</t>
  </si>
  <si>
    <t xml:space="preserve">наименование показателя, предусмотренного национальными проектами** </t>
  </si>
  <si>
    <t xml:space="preserve">план**
</t>
  </si>
  <si>
    <t>Наименование муниципальной составляющей регионального проекта</t>
  </si>
  <si>
    <t xml:space="preserve">факт
по состоянию на отчетную дату** </t>
  </si>
  <si>
    <t>* - указывается информация о финансовом обеспечении в разрезе источников финансирования, запланированная постановлением об утверждении муниципальной программы района</t>
  </si>
  <si>
    <t>** - заполняется в разрезе региональных проектов, по строкам "Наименование портфеля проектов" и "Всего по портфелям проектов" не заполняется.</t>
  </si>
  <si>
    <t>Результат реализации. Причины отклонения  фактического исполнения от запланированного</t>
  </si>
  <si>
    <t>постановление администрации Нижневартовского района от 26.10.2018 № 2453 "Об утверждении муниципальной программы «Развитие жилищной сферы в Нижневартовском районе»</t>
  </si>
  <si>
    <t>Подпрограмма I. «Градостроительная деятельность»</t>
  </si>
  <si>
    <t>Осуществление градостроительной деятельности</t>
  </si>
  <si>
    <t>1.1.1</t>
  </si>
  <si>
    <t>Разработка проектов планировки и межевания территорий</t>
  </si>
  <si>
    <t>1.1.1.1.</t>
  </si>
  <si>
    <t>Выполнение инженерных изысканий для подготовки документации по планировке территории</t>
  </si>
  <si>
    <t>1.1.1.2.</t>
  </si>
  <si>
    <t>Разработка проектов планировки территории, проектов межевания территории</t>
  </si>
  <si>
    <t>Подпрограмма 2 «Содействие развитию жилищного строительства»</t>
  </si>
  <si>
    <t>2.1</t>
  </si>
  <si>
    <t>2.1.2.</t>
  </si>
  <si>
    <t>управление опеки и попечительства администрации района</t>
  </si>
  <si>
    <t>2.2.1.</t>
  </si>
  <si>
    <t>Покупка жилых помещений  для предоставления детям-сиротам и детям, оставшимся без попечения родителей, а также лицам из числа детей-сирот и детей, оставшихся без попечения родителей, жилых помещений специализированного жилищного фонда по договорам найма специализированных жилых помещений для осуществления органами местного самоуправления передаваемых отдельных государственных полномочий, предусмотренных статьей 12 Закона Ханты-Мансийского автономного округа ‒ Югры от 9 июня 2009 года № 86-оз «О дополнительных гарантиях и дополнительных мерах социальной поддержки детей-сирот и детей, оставшихся без попечения родителей, лиц из числа детей-сирот и детей, оставшихся без попечения родителей, усыновителей, приемных родителей, патронатных воспитателей и воспитателей детских домов семейного типа в Ханты-Мансийском автономном округе ‒ Югре»</t>
  </si>
  <si>
    <t>Строительство систем инженерной инфраструктуры в целях обеспечения инженерной подготовки земельных участков для жилищного строительства (1)</t>
  </si>
  <si>
    <t>муниципальное казенное учреждение «Управление капитального строительства по застройке Нижневартовского района»</t>
  </si>
  <si>
    <t>2.3.1.</t>
  </si>
  <si>
    <t>Инженерные сети участка частной застройки (2 очередь) в пгт. Излучинск</t>
  </si>
  <si>
    <t>Подпрограмма 3 «Обеспечение мерами государственной поддержки по улучшению жилищных условий отдельных категорий граждан".</t>
  </si>
  <si>
    <t>Предоставление государственной поддержки на приобретение жилых помещений отдельным категориям граждан.</t>
  </si>
  <si>
    <t>3.1.2.</t>
  </si>
  <si>
    <t xml:space="preserve">Субвенции на реализацию полномочий по постановке на учет граждан, выезжающих из районов Крайнего Севера </t>
  </si>
  <si>
    <t>Предоставление субсидии молодым семьям на приобретение жилья</t>
  </si>
  <si>
    <t>3.3</t>
  </si>
  <si>
    <t>бюджет района</t>
  </si>
  <si>
    <t>в том числе безвозмездные поступления физических и юридических лиц</t>
  </si>
  <si>
    <t xml:space="preserve">бюджет поселений </t>
  </si>
  <si>
    <t>Итого по подпрограмме 3</t>
  </si>
  <si>
    <t>Предоставление земельных участков под малоэтажное жилищное строительство</t>
  </si>
  <si>
    <t>Формирование земельных участков для индивидуального жилищного строительства</t>
  </si>
  <si>
    <t>Стимулирование застройщиков на реализацию проектов жилищного строительства</t>
  </si>
  <si>
    <t>Портфель проектов "Жильё и городская среда"</t>
  </si>
  <si>
    <t>Защита жилищных прав детей-сирот и детей, оставшихся без попечения родителей, и лиц из их числа.</t>
  </si>
  <si>
    <t>план на 2020 год</t>
  </si>
  <si>
    <t>3.1.1.</t>
  </si>
  <si>
    <t>он</t>
  </si>
  <si>
    <t>М.Ю. Канышева</t>
  </si>
  <si>
    <t>Целевые показатели муниципальной программы  "Развитие жилищной сферы в Нижневартовском районе"</t>
  </si>
  <si>
    <t>Увеличение объема жилищного строительства, млн. кв. м</t>
  </si>
  <si>
    <t>Коэффициент доступности жилья (количество лет, необходимых семье, состоящей из трех человек, для приобретения стандартной квартиры общей площадью 54 кв. метра с учетом среднего годового совокупного денежного дохода семьи) ***</t>
  </si>
  <si>
    <t>Общая площадь жилых помещений, приходящаяся в среднем на 1 жителя, кв. м.</t>
  </si>
  <si>
    <t>Общая площадь жилых помещений, приходящаяся в среднем на 1 жителя, в том числе введенная за один год, кв. м</t>
  </si>
  <si>
    <t>Доля молодых семей, улучшивших жилищные условия в соответствии с муниципальной программой, в общем числе молодых семей, поставленных на учет в качестве нуждающихся в улучшении жилищных условий, %</t>
  </si>
  <si>
    <t>Доля муниципальных образований района с утвержденными документами территориального планирования и градостроительного зонирования от общего количества муниципальных образований района, %**</t>
  </si>
  <si>
    <t>Доля муниципальных услуг в электронном виде в общем количестве предоставленных услуг по выдаче разрешения на строительство, %**</t>
  </si>
  <si>
    <t>Количество предоставленных в собственность земельных участков без проведения торгов и предварительных согласований мест размещения объектов для строительства индивидуальных жилых домов гражданам, отнесенным к категориям, указанным в пункте 1 статьи 7.4 Закона Ханты-Мансийского автономного округа – Югры от 06.07.2005 № 57-оз «О регулировании отдельных жилищных отношений в Ханты-Мансийском автономном округе – Югре», участков</t>
  </si>
  <si>
    <t>Количество жилых помещений, предоставленных лицам из числа детей-сирот и детей, оставшихся без попечения родителей, шт.</t>
  </si>
  <si>
    <t>Площадь земельных участков, предоставленных для жилищного строительства, индивидуального жилищного строительства, в расчете на 10 тыс. чел., га</t>
  </si>
  <si>
    <t xml:space="preserve">Площадь земельных участков, предоставленных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 </t>
  </si>
  <si>
    <t>объектов жилищного строительства – в течение 3 лет, кв. м</t>
  </si>
  <si>
    <t>иных объектов капитального строительства – в течение 5 лет, кв. м</t>
  </si>
  <si>
    <t>Количество проведенных капитальных ремонтов объектов муниципального жилого фонда (от лимитов финансирования мероприятий), объект</t>
  </si>
  <si>
    <t>Количество проведенных ремонтов жилых помещений, принадлежащих лицам из числа детей-сирот и детей, оставшихся без попечения родителей, объект</t>
  </si>
  <si>
    <t>Количество квадратных метров расселенного аварийного и непригодного жилищного фонда, тыс. кв. м</t>
  </si>
  <si>
    <t>Количество граждан, расселенных из аварийного и непригодного жилищного фонда, чел.</t>
  </si>
  <si>
    <t>Количество семей, улучшивших жилищные условия, семей</t>
  </si>
  <si>
    <t>Итого по подпрограмме 1</t>
  </si>
  <si>
    <t>Предоставление субсидии ветера-нам боевых дей-ствий и инвалид-дам на приобретение жилого помещения в собственность</t>
  </si>
  <si>
    <t xml:space="preserve">Соисполнитель: управление опеки и попечительства администрации района
</t>
  </si>
  <si>
    <t xml:space="preserve">Соисполнитель: муниципальное казенное учреждение «Управление капитального строительства по застройке Нижневартовского района»
</t>
  </si>
  <si>
    <t>по муниципальной программе "Развитие жилищной сферы в Нижневартовском районе"</t>
  </si>
  <si>
    <t>Информация о финансировании в 2020 году  (тыс. рублей)</t>
  </si>
  <si>
    <t xml:space="preserve">Региональный проект "Жильё" 
</t>
  </si>
  <si>
    <t>Выполнение комплексного проекта "Внесение изменений в генеральные планы и правила землепользования и застройки городских и сельских поселений Нижневартовского района", в т. ч.:</t>
  </si>
  <si>
    <t>1.1.4.</t>
  </si>
  <si>
    <t>2.1.1.</t>
  </si>
  <si>
    <t>Приобретение жилых помещений, для реализации полномочий по переселению граждан из непригодного для проживания жилищного фонда, из них:</t>
  </si>
  <si>
    <t xml:space="preserve">Соисполнитель: администарция г.п. Излучинск
</t>
  </si>
  <si>
    <t xml:space="preserve">администарция г.п. Излучинск
</t>
  </si>
  <si>
    <t>2 квартал</t>
  </si>
  <si>
    <t>3 кватал</t>
  </si>
  <si>
    <t xml:space="preserve"> 4 квартал</t>
  </si>
  <si>
    <t>план, в соответствии с постановлением № 2453  от 26.10.2018 (в ред. от 25.02.2020 № 308) *</t>
  </si>
  <si>
    <t>Специалист  департамента финансов администрации района___________________ (________________________)</t>
  </si>
  <si>
    <t>2.4</t>
  </si>
  <si>
    <t xml:space="preserve">с,Ларьяк, 2-х квартирный жилой дом по ул.Кербунова </t>
  </si>
  <si>
    <t>управление градостроительства, развития жилищно-коммунального комплекса и энергетики администрации района</t>
  </si>
  <si>
    <t>управление экологии, природопользования, земельных ресурсов, по жилищным вопросам и муниципальной собственности администрации района</t>
  </si>
  <si>
    <t xml:space="preserve">Ответственный исполнитель: управление градостроительства, развития жилищно-коммунального комплекса и энергетики администрации района
</t>
  </si>
  <si>
    <t xml:space="preserve">Соисполнитель: управление градостроительства, развития жилищно-коммунального комплекса и энергетики администрации района
</t>
  </si>
  <si>
    <t xml:space="preserve">Соисполнитель:  управление экологии, природопользования, земельных ресурсов, по жилищным вопросам и муниципальной собственности администрации района
</t>
  </si>
  <si>
    <t>Начальник отдела по развитию ЖКК, энергетики и строительства администрации района</t>
  </si>
  <si>
    <t>Исполнитель:  главный специалист отдела по развитию ЖКК, энергетики и строительства администрации района, Е.Г. Марсакова, т. 8 3466 49-87-58</t>
  </si>
  <si>
    <t>Значение показателя на 2021год</t>
  </si>
  <si>
    <t>11,1.</t>
  </si>
  <si>
    <t>11.2.</t>
  </si>
  <si>
    <t>Общее количество квадратных метров расселенного непригодного жилищного фонда, в млн.кв.м.</t>
  </si>
  <si>
    <t>14.</t>
  </si>
  <si>
    <t>15.</t>
  </si>
  <si>
    <t>16.</t>
  </si>
  <si>
    <t>Исполнитель:   главный специалист отдела по развитию ЖКК, энергетики и строительства администрации района, М.Н. Васильева, т. 8 3466 49-86-13</t>
  </si>
  <si>
    <t>Исполнитель:   главный специалист отдела по развитию ЖКК, энергетики и строительства администрации района, Е.Г. Марсакова, т. 8 3466 49-87-58</t>
  </si>
  <si>
    <t>График (сетевой график)реализации  муниципальной программы за январь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</si>
</sst>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-* #,##0.00_р_._-;\-* #,##0.00_р_._-;_-* &quot;-&quot;??_р_._-;_-@_-"/>
    <numFmt numFmtId="165" formatCode="0.0"/>
    <numFmt numFmtId="166" formatCode="#,##0.0"/>
    <numFmt numFmtId="167" formatCode="#,##0.0_ ;\-#,##0.0\ "/>
    <numFmt numFmtId="168" formatCode="#,##0.000"/>
    <numFmt numFmtId="169" formatCode="_-* #,##0.0_р_._-;\-* #,##0.0_р_._-;_-* &quot;-&quot;?_р_._-;_-@_-"/>
    <numFmt numFmtId="170" formatCode="0.0000000"/>
    <numFmt numFmtId="171" formatCode="_-* #,##0.00_р_._-;\-* #,##0.00_р_._-;_-* &quot;-&quot;?_р_._-;_-@_-"/>
    <numFmt numFmtId="172" formatCode="_-* #,##0.0\ _₽_-;\-* #,##0.0\ _₽_-;_-* &quot;-&quot;?\ _₽_-;_-@_-"/>
    <numFmt numFmtId="173" formatCode="_-* #,##0.000_р_._-;\-* #,##0.000_р_._-;_-* &quot;-&quot;?_р_._-;_-@_-"/>
    <numFmt numFmtId="174" formatCode="0.000%"/>
    <numFmt numFmtId="175" formatCode="_-* #,##0.00000_р_._-;\-* #,##0.00000_р_._-;_-* &quot;-&quot;?_р_._-;_-@_-"/>
  </numFmts>
  <fonts count="32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4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4" fillId="0" borderId="0"/>
    <xf numFmtId="164" fontId="13" fillId="0" borderId="0" applyFont="0" applyFill="0" applyBorder="0" applyAlignment="0" applyProtection="0"/>
    <xf numFmtId="0" fontId="13" fillId="0" borderId="0"/>
    <xf numFmtId="0" fontId="14" fillId="0" borderId="0"/>
    <xf numFmtId="164" fontId="13" fillId="0" borderId="0" applyFont="0" applyFill="0" applyBorder="0" applyAlignment="0" applyProtection="0"/>
    <xf numFmtId="0" fontId="13" fillId="0" borderId="0"/>
  </cellStyleXfs>
  <cellXfs count="439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5" fontId="16" fillId="0" borderId="1" xfId="0" applyNumberFormat="1" applyFont="1" applyBorder="1" applyAlignment="1" applyProtection="1">
      <alignment horizontal="center" vertical="top" wrapText="1"/>
      <protection hidden="1"/>
    </xf>
    <xf numFmtId="165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5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0" xfId="0" applyNumberFormat="1" applyFont="1" applyAlignment="1" applyProtection="1">
      <alignment vertical="center"/>
      <protection hidden="1"/>
    </xf>
    <xf numFmtId="165" fontId="16" fillId="2" borderId="0" xfId="0" applyNumberFormat="1" applyFont="1" applyFill="1" applyAlignment="1" applyProtection="1">
      <alignment vertical="center"/>
      <protection hidden="1"/>
    </xf>
    <xf numFmtId="165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2" xfId="0" applyNumberFormat="1" applyFont="1" applyBorder="1" applyAlignment="1" applyProtection="1">
      <alignment vertical="center"/>
      <protection hidden="1"/>
    </xf>
    <xf numFmtId="165" fontId="16" fillId="0" borderId="3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7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8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7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0" fontId="10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Border="1" applyAlignment="1" applyProtection="1">
      <alignment horizontal="justify" vertical="top"/>
    </xf>
    <xf numFmtId="0" fontId="16" fillId="0" borderId="0" xfId="0" applyFont="1" applyFill="1" applyBorder="1" applyAlignment="1" applyProtection="1">
      <alignment horizontal="justify" vertical="top" wrapText="1"/>
    </xf>
    <xf numFmtId="169" fontId="19" fillId="0" borderId="1" xfId="2" applyNumberFormat="1" applyFont="1" applyFill="1" applyBorder="1" applyAlignment="1" applyProtection="1">
      <alignment horizontal="right" vertical="top" wrapText="1"/>
    </xf>
    <xf numFmtId="169" fontId="19" fillId="0" borderId="2" xfId="2" applyNumberFormat="1" applyFont="1" applyFill="1" applyBorder="1" applyAlignment="1" applyProtection="1">
      <alignment horizontal="right" vertical="top" wrapText="1"/>
    </xf>
    <xf numFmtId="10" fontId="19" fillId="0" borderId="19" xfId="2" applyNumberFormat="1" applyFont="1" applyFill="1" applyBorder="1" applyAlignment="1" applyProtection="1">
      <alignment horizontal="right" vertical="top" wrapText="1"/>
    </xf>
    <xf numFmtId="169" fontId="19" fillId="0" borderId="20" xfId="2" applyNumberFormat="1" applyFont="1" applyFill="1" applyBorder="1" applyAlignment="1" applyProtection="1">
      <alignment horizontal="right" vertical="top" wrapText="1"/>
    </xf>
    <xf numFmtId="10" fontId="19" fillId="0" borderId="20" xfId="2" applyNumberFormat="1" applyFont="1" applyFill="1" applyBorder="1" applyAlignment="1" applyProtection="1">
      <alignment horizontal="right" vertical="top" wrapText="1"/>
    </xf>
    <xf numFmtId="169" fontId="19" fillId="0" borderId="25" xfId="2" applyNumberFormat="1" applyFont="1" applyFill="1" applyBorder="1" applyAlignment="1" applyProtection="1">
      <alignment horizontal="right" vertical="top" wrapText="1"/>
    </xf>
    <xf numFmtId="10" fontId="19" fillId="0" borderId="10" xfId="2" applyNumberFormat="1" applyFont="1" applyFill="1" applyBorder="1" applyAlignment="1" applyProtection="1">
      <alignment horizontal="right" vertical="top" wrapText="1"/>
    </xf>
    <xf numFmtId="169" fontId="19" fillId="0" borderId="10" xfId="2" applyNumberFormat="1" applyFont="1" applyFill="1" applyBorder="1" applyAlignment="1" applyProtection="1">
      <alignment horizontal="right" vertical="top" wrapText="1"/>
    </xf>
    <xf numFmtId="169" fontId="19" fillId="0" borderId="16" xfId="2" applyNumberFormat="1" applyFont="1" applyFill="1" applyBorder="1" applyAlignment="1" applyProtection="1">
      <alignment horizontal="right" vertical="top" wrapText="1"/>
    </xf>
    <xf numFmtId="10" fontId="19" fillId="0" borderId="16" xfId="2" applyNumberFormat="1" applyFont="1" applyFill="1" applyBorder="1" applyAlignment="1" applyProtection="1">
      <alignment horizontal="right" vertical="top" wrapText="1"/>
    </xf>
    <xf numFmtId="169" fontId="22" fillId="0" borderId="1" xfId="2" applyNumberFormat="1" applyFont="1" applyFill="1" applyBorder="1" applyAlignment="1" applyProtection="1">
      <alignment horizontal="right" vertical="top" wrapText="1"/>
    </xf>
    <xf numFmtId="10" fontId="19" fillId="0" borderId="4" xfId="2" applyNumberFormat="1" applyFont="1" applyFill="1" applyBorder="1" applyAlignment="1" applyProtection="1">
      <alignment horizontal="right" vertical="top" wrapText="1"/>
    </xf>
    <xf numFmtId="10" fontId="19" fillId="0" borderId="1" xfId="2" applyNumberFormat="1" applyFont="1" applyFill="1" applyBorder="1" applyAlignment="1" applyProtection="1">
      <alignment horizontal="right" vertical="top" wrapText="1"/>
    </xf>
    <xf numFmtId="10" fontId="19" fillId="0" borderId="7" xfId="2" applyNumberFormat="1" applyFont="1" applyFill="1" applyBorder="1" applyAlignment="1" applyProtection="1">
      <alignment horizontal="right" vertical="top" wrapText="1"/>
    </xf>
    <xf numFmtId="10" fontId="19" fillId="0" borderId="2" xfId="2" applyNumberFormat="1" applyFont="1" applyFill="1" applyBorder="1" applyAlignment="1" applyProtection="1">
      <alignment horizontal="right" vertical="top" wrapText="1"/>
    </xf>
    <xf numFmtId="10" fontId="19" fillId="0" borderId="21" xfId="2" applyNumberFormat="1" applyFont="1" applyFill="1" applyBorder="1" applyAlignment="1" applyProtection="1">
      <alignment horizontal="right" vertical="top" wrapText="1"/>
    </xf>
    <xf numFmtId="10" fontId="19" fillId="0" borderId="25" xfId="2" applyNumberFormat="1" applyFont="1" applyFill="1" applyBorder="1" applyAlignment="1" applyProtection="1">
      <alignment horizontal="right" vertical="top" wrapText="1"/>
    </xf>
    <xf numFmtId="10" fontId="19" fillId="0" borderId="22" xfId="2" applyNumberFormat="1" applyFont="1" applyFill="1" applyBorder="1" applyAlignment="1" applyProtection="1">
      <alignment horizontal="right" vertical="top" wrapText="1"/>
    </xf>
    <xf numFmtId="10" fontId="19" fillId="0" borderId="23" xfId="2" applyNumberFormat="1" applyFont="1" applyFill="1" applyBorder="1" applyAlignment="1" applyProtection="1">
      <alignment horizontal="right" vertical="top" wrapText="1"/>
    </xf>
    <xf numFmtId="10" fontId="19" fillId="0" borderId="24" xfId="2" applyNumberFormat="1" applyFont="1" applyFill="1" applyBorder="1" applyAlignment="1" applyProtection="1">
      <alignment horizontal="right" vertical="top" wrapText="1"/>
    </xf>
    <xf numFmtId="10" fontId="19" fillId="0" borderId="17" xfId="2" applyNumberFormat="1" applyFont="1" applyFill="1" applyBorder="1" applyAlignment="1" applyProtection="1">
      <alignment horizontal="right" vertical="top" wrapText="1"/>
    </xf>
    <xf numFmtId="10" fontId="19" fillId="0" borderId="26" xfId="2" applyNumberFormat="1" applyFont="1" applyFill="1" applyBorder="1" applyAlignment="1" applyProtection="1">
      <alignment horizontal="right" vertical="top" wrapText="1"/>
    </xf>
    <xf numFmtId="0" fontId="20" fillId="0" borderId="0" xfId="0" applyFont="1" applyFill="1" applyBorder="1" applyAlignment="1" applyProtection="1">
      <alignment horizontal="left"/>
    </xf>
    <xf numFmtId="0" fontId="20" fillId="0" borderId="0" xfId="0" applyFont="1" applyFill="1" applyBorder="1" applyAlignment="1" applyProtection="1"/>
    <xf numFmtId="165" fontId="3" fillId="0" borderId="0" xfId="0" applyNumberFormat="1" applyFont="1" applyFill="1" applyBorder="1" applyAlignment="1">
      <alignment horizontal="justify" vertical="top" wrapText="1"/>
    </xf>
    <xf numFmtId="0" fontId="16" fillId="0" borderId="0" xfId="0" applyFont="1" applyBorder="1" applyAlignment="1">
      <alignment horizontal="justify" vertical="top" wrapText="1"/>
    </xf>
    <xf numFmtId="0" fontId="3" fillId="0" borderId="0" xfId="0" applyFont="1" applyFill="1" applyBorder="1" applyAlignment="1">
      <alignment horizontal="justify" vertical="top"/>
    </xf>
    <xf numFmtId="0" fontId="24" fillId="0" borderId="0" xfId="0" applyFont="1" applyBorder="1" applyAlignment="1">
      <alignment horizontal="justify" vertical="top" wrapText="1"/>
    </xf>
    <xf numFmtId="0" fontId="19" fillId="0" borderId="0" xfId="0" applyFont="1" applyFill="1" applyBorder="1" applyAlignment="1">
      <alignment horizontal="justify" vertical="top"/>
    </xf>
    <xf numFmtId="0" fontId="24" fillId="0" borderId="0" xfId="0" applyFont="1" applyBorder="1" applyAlignment="1">
      <alignment horizontal="left" vertical="top"/>
    </xf>
    <xf numFmtId="0" fontId="25" fillId="0" borderId="0" xfId="0" applyFont="1" applyFill="1" applyBorder="1" applyAlignment="1" applyProtection="1"/>
    <xf numFmtId="0" fontId="24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vertical="top" wrapText="1"/>
    </xf>
    <xf numFmtId="0" fontId="16" fillId="0" borderId="0" xfId="3" applyFont="1" applyFill="1"/>
    <xf numFmtId="49" fontId="16" fillId="0" borderId="0" xfId="3" applyNumberFormat="1" applyFont="1" applyFill="1"/>
    <xf numFmtId="0" fontId="16" fillId="0" borderId="0" xfId="3" applyFont="1" applyFill="1" applyAlignment="1">
      <alignment horizontal="right"/>
    </xf>
    <xf numFmtId="0" fontId="3" fillId="4" borderId="17" xfId="3" applyFont="1" applyFill="1" applyBorder="1" applyAlignment="1">
      <alignment vertical="top" wrapText="1"/>
    </xf>
    <xf numFmtId="0" fontId="3" fillId="4" borderId="11" xfId="3" applyFont="1" applyFill="1" applyBorder="1" applyAlignment="1">
      <alignment vertical="top" wrapText="1"/>
    </xf>
    <xf numFmtId="0" fontId="3" fillId="4" borderId="3" xfId="3" applyFont="1" applyFill="1" applyBorder="1" applyAlignment="1">
      <alignment vertical="top" wrapText="1"/>
    </xf>
    <xf numFmtId="0" fontId="16" fillId="0" borderId="10" xfId="3" applyFont="1" applyFill="1" applyBorder="1" applyAlignment="1">
      <alignment horizontal="center" vertical="top" wrapText="1"/>
    </xf>
    <xf numFmtId="49" fontId="16" fillId="0" borderId="10" xfId="3" applyNumberFormat="1" applyFont="1" applyFill="1" applyBorder="1" applyAlignment="1">
      <alignment horizontal="center" vertical="top" wrapText="1"/>
    </xf>
    <xf numFmtId="0" fontId="16" fillId="0" borderId="1" xfId="3" applyFont="1" applyFill="1" applyBorder="1" applyAlignment="1">
      <alignment horizontal="center" vertical="top" wrapText="1"/>
    </xf>
    <xf numFmtId="0" fontId="1" fillId="0" borderId="2" xfId="3" applyFont="1" applyFill="1" applyBorder="1" applyAlignment="1">
      <alignment horizontal="left" vertical="center" wrapText="1"/>
    </xf>
    <xf numFmtId="166" fontId="16" fillId="0" borderId="1" xfId="3" applyNumberFormat="1" applyFont="1" applyFill="1" applyBorder="1" applyAlignment="1">
      <alignment horizontal="center" vertical="center" wrapText="1"/>
    </xf>
    <xf numFmtId="166" fontId="16" fillId="0" borderId="4" xfId="3" applyNumberFormat="1" applyFont="1" applyFill="1" applyBorder="1" applyAlignment="1">
      <alignment horizontal="center" vertical="center" wrapText="1"/>
    </xf>
    <xf numFmtId="165" fontId="1" fillId="0" borderId="2" xfId="3" applyNumberFormat="1" applyFont="1" applyFill="1" applyBorder="1" applyAlignment="1">
      <alignment horizontal="left" vertical="center" wrapText="1"/>
    </xf>
    <xf numFmtId="0" fontId="1" fillId="0" borderId="1" xfId="3" applyFont="1" applyFill="1" applyBorder="1" applyAlignment="1">
      <alignment horizontal="left" vertical="center" wrapText="1"/>
    </xf>
    <xf numFmtId="165" fontId="1" fillId="0" borderId="1" xfId="3" applyNumberFormat="1" applyFont="1" applyFill="1" applyBorder="1" applyAlignment="1">
      <alignment horizontal="left" vertical="center" wrapText="1"/>
    </xf>
    <xf numFmtId="0" fontId="16" fillId="0" borderId="1" xfId="3" applyFont="1" applyFill="1" applyBorder="1"/>
    <xf numFmtId="0" fontId="3" fillId="0" borderId="0" xfId="3" applyFont="1" applyFill="1"/>
    <xf numFmtId="49" fontId="3" fillId="0" borderId="0" xfId="3" applyNumberFormat="1" applyFont="1" applyFill="1"/>
    <xf numFmtId="0" fontId="29" fillId="0" borderId="0" xfId="3" applyFont="1" applyFill="1"/>
    <xf numFmtId="0" fontId="3" fillId="0" borderId="0" xfId="3" applyFont="1" applyFill="1" applyBorder="1" applyAlignment="1">
      <alignment vertical="center"/>
    </xf>
    <xf numFmtId="49" fontId="3" fillId="0" borderId="0" xfId="3" applyNumberFormat="1" applyFont="1" applyFill="1" applyBorder="1" applyAlignment="1">
      <alignment vertical="center"/>
    </xf>
    <xf numFmtId="168" fontId="6" fillId="0" borderId="0" xfId="3" applyNumberFormat="1" applyFont="1" applyFill="1" applyBorder="1" applyAlignment="1">
      <alignment vertical="center"/>
    </xf>
    <xf numFmtId="165" fontId="3" fillId="0" borderId="0" xfId="5" applyNumberFormat="1" applyFont="1" applyFill="1" applyBorder="1" applyAlignment="1">
      <alignment vertical="center" wrapText="1"/>
    </xf>
    <xf numFmtId="0" fontId="3" fillId="0" borderId="0" xfId="3" applyFont="1" applyFill="1" applyBorder="1" applyAlignment="1">
      <alignment horizontal="left" vertical="center" wrapText="1"/>
    </xf>
    <xf numFmtId="0" fontId="30" fillId="0" borderId="0" xfId="3" applyFont="1" applyFill="1" applyBorder="1" applyAlignment="1">
      <alignment horizontal="right" vertical="center" wrapText="1"/>
    </xf>
    <xf numFmtId="3" fontId="3" fillId="0" borderId="0" xfId="6" applyNumberFormat="1" applyFont="1" applyAlignment="1">
      <alignment horizontal="center" vertical="center"/>
    </xf>
    <xf numFmtId="0" fontId="3" fillId="0" borderId="0" xfId="6" applyFont="1"/>
    <xf numFmtId="0" fontId="19" fillId="0" borderId="1" xfId="0" applyFont="1" applyFill="1" applyBorder="1" applyAlignment="1">
      <alignment horizontal="justify" vertical="top" wrapText="1"/>
    </xf>
    <xf numFmtId="171" fontId="19" fillId="0" borderId="1" xfId="2" applyNumberFormat="1" applyFont="1" applyFill="1" applyBorder="1" applyAlignment="1" applyProtection="1">
      <alignment horizontal="right" vertical="top" wrapText="1"/>
    </xf>
    <xf numFmtId="2" fontId="19" fillId="0" borderId="1" xfId="2" applyNumberFormat="1" applyFont="1" applyFill="1" applyBorder="1" applyAlignment="1" applyProtection="1">
      <alignment horizontal="right" vertical="top" wrapText="1"/>
    </xf>
    <xf numFmtId="0" fontId="25" fillId="0" borderId="6" xfId="0" applyFont="1" applyFill="1" applyBorder="1" applyAlignment="1" applyProtection="1">
      <alignment wrapText="1"/>
    </xf>
    <xf numFmtId="10" fontId="19" fillId="0" borderId="1" xfId="0" applyNumberFormat="1" applyFont="1" applyFill="1" applyBorder="1" applyAlignment="1" applyProtection="1">
      <alignment horizontal="center" vertical="top" wrapText="1"/>
    </xf>
    <xf numFmtId="0" fontId="21" fillId="0" borderId="1" xfId="0" applyFont="1" applyBorder="1" applyAlignment="1">
      <alignment horizontal="center" vertical="top"/>
    </xf>
    <xf numFmtId="165" fontId="19" fillId="0" borderId="14" xfId="0" applyNumberFormat="1" applyFont="1" applyFill="1" applyBorder="1" applyAlignment="1" applyProtection="1">
      <alignment horizontal="left" vertical="top"/>
    </xf>
    <xf numFmtId="165" fontId="19" fillId="0" borderId="6" xfId="0" applyNumberFormat="1" applyFont="1" applyFill="1" applyBorder="1" applyAlignment="1" applyProtection="1">
      <alignment horizontal="left" vertical="top"/>
    </xf>
    <xf numFmtId="165" fontId="19" fillId="0" borderId="1" xfId="0" applyNumberFormat="1" applyFont="1" applyFill="1" applyBorder="1" applyAlignment="1" applyProtection="1">
      <alignment horizontal="center" vertical="top" wrapText="1"/>
    </xf>
    <xf numFmtId="0" fontId="3" fillId="0" borderId="0" xfId="0" applyFont="1" applyFill="1" applyBorder="1" applyAlignment="1" applyProtection="1">
      <alignment horizontal="center" vertical="top"/>
    </xf>
    <xf numFmtId="0" fontId="19" fillId="0" borderId="1" xfId="0" applyFont="1" applyFill="1" applyBorder="1" applyAlignment="1" applyProtection="1">
      <alignment horizontal="center" vertical="top"/>
    </xf>
    <xf numFmtId="0" fontId="18" fillId="0" borderId="0" xfId="0" applyFont="1" applyAlignment="1">
      <alignment horizontal="center" vertical="top" wrapText="1"/>
    </xf>
    <xf numFmtId="3" fontId="6" fillId="0" borderId="0" xfId="0" applyNumberFormat="1" applyFont="1" applyAlignment="1">
      <alignment horizontal="center" vertical="top"/>
    </xf>
    <xf numFmtId="0" fontId="6" fillId="0" borderId="0" xfId="0" applyFont="1" applyAlignment="1">
      <alignment vertical="top"/>
    </xf>
    <xf numFmtId="0" fontId="19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25" fillId="0" borderId="6" xfId="0" applyFont="1" applyFill="1" applyBorder="1" applyAlignment="1" applyProtection="1">
      <alignment vertical="top" wrapText="1"/>
    </xf>
    <xf numFmtId="0" fontId="19" fillId="0" borderId="0" xfId="0" applyFont="1" applyFill="1" applyBorder="1" applyAlignment="1" applyProtection="1">
      <alignment vertical="top"/>
    </xf>
    <xf numFmtId="0" fontId="19" fillId="0" borderId="0" xfId="0" applyFont="1" applyFill="1" applyBorder="1" applyAlignment="1" applyProtection="1">
      <alignment horizontal="left" vertical="top"/>
    </xf>
    <xf numFmtId="165" fontId="19" fillId="0" borderId="0" xfId="0" applyNumberFormat="1" applyFont="1" applyFill="1" applyBorder="1" applyAlignment="1" applyProtection="1">
      <alignment horizontal="left" vertical="top"/>
    </xf>
    <xf numFmtId="0" fontId="19" fillId="0" borderId="0" xfId="0" applyFont="1" applyFill="1" applyAlignment="1" applyProtection="1">
      <alignment vertical="top"/>
    </xf>
    <xf numFmtId="0" fontId="19" fillId="0" borderId="0" xfId="0" applyFont="1" applyFill="1" applyAlignment="1" applyProtection="1">
      <alignment horizontal="left" vertical="top"/>
    </xf>
    <xf numFmtId="0" fontId="19" fillId="0" borderId="0" xfId="0" applyFont="1" applyFill="1" applyAlignment="1" applyProtection="1">
      <alignment horizontal="right" vertical="top"/>
    </xf>
    <xf numFmtId="165" fontId="19" fillId="0" borderId="0" xfId="2" applyNumberFormat="1" applyFont="1" applyFill="1" applyBorder="1" applyAlignment="1" applyProtection="1">
      <alignment vertical="top" wrapText="1"/>
    </xf>
    <xf numFmtId="0" fontId="3" fillId="0" borderId="0" xfId="0" applyFont="1" applyFill="1" applyBorder="1" applyAlignment="1" applyProtection="1">
      <alignment horizontal="left" vertical="top"/>
    </xf>
    <xf numFmtId="2" fontId="19" fillId="0" borderId="1" xfId="0" applyNumberFormat="1" applyFont="1" applyFill="1" applyBorder="1" applyAlignment="1" applyProtection="1">
      <alignment horizontal="center" vertical="top" wrapText="1"/>
    </xf>
    <xf numFmtId="2" fontId="22" fillId="0" borderId="1" xfId="2" applyNumberFormat="1" applyFont="1" applyFill="1" applyBorder="1" applyAlignment="1" applyProtection="1">
      <alignment horizontal="right" vertical="top" wrapText="1"/>
    </xf>
    <xf numFmtId="2" fontId="19" fillId="0" borderId="10" xfId="2" applyNumberFormat="1" applyFont="1" applyFill="1" applyBorder="1" applyAlignment="1" applyProtection="1">
      <alignment horizontal="right" vertical="top" wrapText="1"/>
    </xf>
    <xf numFmtId="2" fontId="19" fillId="0" borderId="20" xfId="2" applyNumberFormat="1" applyFont="1" applyFill="1" applyBorder="1" applyAlignment="1" applyProtection="1">
      <alignment horizontal="right" vertical="top" wrapText="1"/>
    </xf>
    <xf numFmtId="2" fontId="16" fillId="0" borderId="0" xfId="0" applyNumberFormat="1" applyFont="1" applyFill="1" applyBorder="1" applyAlignment="1" applyProtection="1">
      <alignment horizontal="justify" vertical="top" wrapText="1"/>
    </xf>
    <xf numFmtId="165" fontId="19" fillId="0" borderId="1" xfId="2" applyNumberFormat="1" applyFont="1" applyFill="1" applyBorder="1" applyAlignment="1" applyProtection="1">
      <alignment horizontal="right" vertical="top" wrapText="1"/>
    </xf>
    <xf numFmtId="165" fontId="22" fillId="0" borderId="1" xfId="2" applyNumberFormat="1" applyFont="1" applyFill="1" applyBorder="1" applyAlignment="1" applyProtection="1">
      <alignment horizontal="right" vertical="top" wrapText="1"/>
    </xf>
    <xf numFmtId="165" fontId="19" fillId="0" borderId="20" xfId="2" applyNumberFormat="1" applyFont="1" applyFill="1" applyBorder="1" applyAlignment="1" applyProtection="1">
      <alignment horizontal="right" vertical="top" wrapText="1"/>
    </xf>
    <xf numFmtId="165" fontId="19" fillId="0" borderId="10" xfId="2" applyNumberFormat="1" applyFont="1" applyFill="1" applyBorder="1" applyAlignment="1" applyProtection="1">
      <alignment horizontal="right" vertical="top" wrapText="1"/>
    </xf>
    <xf numFmtId="165" fontId="16" fillId="0" borderId="0" xfId="0" applyNumberFormat="1" applyFont="1" applyFill="1" applyBorder="1" applyAlignment="1" applyProtection="1">
      <alignment horizontal="justify" vertical="top" wrapText="1"/>
    </xf>
    <xf numFmtId="0" fontId="3" fillId="0" borderId="0" xfId="0" applyFont="1" applyFill="1" applyAlignment="1" applyProtection="1">
      <alignment vertical="top"/>
    </xf>
    <xf numFmtId="0" fontId="3" fillId="0" borderId="0" xfId="0" applyFont="1" applyFill="1" applyAlignment="1" applyProtection="1">
      <alignment horizontal="left" vertical="top"/>
    </xf>
    <xf numFmtId="0" fontId="3" fillId="0" borderId="0" xfId="0" applyFont="1" applyFill="1" applyAlignment="1" applyProtection="1">
      <alignment horizontal="right" vertical="top"/>
    </xf>
    <xf numFmtId="165" fontId="3" fillId="0" borderId="0" xfId="0" applyNumberFormat="1" applyFont="1" applyFill="1" applyAlignment="1" applyProtection="1">
      <alignment horizontal="right" vertical="top"/>
    </xf>
    <xf numFmtId="2" fontId="3" fillId="0" borderId="0" xfId="0" applyNumberFormat="1" applyFont="1" applyFill="1" applyAlignment="1" applyProtection="1">
      <alignment vertical="top"/>
    </xf>
    <xf numFmtId="0" fontId="20" fillId="0" borderId="0" xfId="0" applyFont="1" applyFill="1" applyBorder="1" applyAlignment="1" applyProtection="1">
      <alignment horizontal="right" vertical="top"/>
    </xf>
    <xf numFmtId="0" fontId="3" fillId="0" borderId="0" xfId="0" applyFont="1" applyFill="1" applyBorder="1" applyAlignment="1" applyProtection="1">
      <alignment vertical="top"/>
    </xf>
    <xf numFmtId="0" fontId="1" fillId="0" borderId="0" xfId="0" applyFont="1" applyFill="1" applyBorder="1" applyAlignment="1" applyProtection="1">
      <alignment vertical="top"/>
    </xf>
    <xf numFmtId="0" fontId="17" fillId="0" borderId="0" xfId="0" applyFont="1" applyFill="1" applyBorder="1" applyAlignment="1" applyProtection="1">
      <alignment vertical="top"/>
    </xf>
    <xf numFmtId="2" fontId="3" fillId="0" borderId="0" xfId="0" applyNumberFormat="1" applyFont="1" applyFill="1" applyBorder="1" applyAlignment="1" applyProtection="1">
      <alignment vertical="top"/>
    </xf>
    <xf numFmtId="0" fontId="3" fillId="0" borderId="0" xfId="0" applyFont="1" applyFill="1" applyBorder="1" applyAlignment="1" applyProtection="1">
      <alignment horizontal="right" vertical="top"/>
    </xf>
    <xf numFmtId="0" fontId="19" fillId="0" borderId="1" xfId="0" applyNumberFormat="1" applyFont="1" applyFill="1" applyBorder="1" applyAlignment="1" applyProtection="1">
      <alignment horizontal="center" vertical="top" wrapText="1"/>
    </xf>
    <xf numFmtId="1" fontId="19" fillId="0" borderId="1" xfId="0" applyNumberFormat="1" applyFont="1" applyFill="1" applyBorder="1" applyAlignment="1" applyProtection="1">
      <alignment horizontal="center" vertical="top" wrapText="1"/>
    </xf>
    <xf numFmtId="0" fontId="10" fillId="0" borderId="0" xfId="0" applyFont="1" applyFill="1" applyBorder="1" applyAlignment="1" applyProtection="1">
      <alignment vertical="top"/>
    </xf>
    <xf numFmtId="0" fontId="3" fillId="0" borderId="7" xfId="0" applyFont="1" applyFill="1" applyBorder="1" applyAlignment="1" applyProtection="1">
      <alignment vertical="top"/>
    </xf>
    <xf numFmtId="170" fontId="19" fillId="0" borderId="1" xfId="0" applyNumberFormat="1" applyFont="1" applyFill="1" applyBorder="1" applyAlignment="1" applyProtection="1">
      <alignment horizontal="left" vertical="top"/>
    </xf>
    <xf numFmtId="0" fontId="19" fillId="0" borderId="1" xfId="0" applyFont="1" applyFill="1" applyBorder="1" applyAlignment="1" applyProtection="1">
      <alignment horizontal="left" vertical="top"/>
    </xf>
    <xf numFmtId="2" fontId="19" fillId="0" borderId="1" xfId="0" applyNumberFormat="1" applyFont="1" applyFill="1" applyBorder="1" applyAlignment="1" applyProtection="1">
      <alignment horizontal="left" vertical="top"/>
    </xf>
    <xf numFmtId="170" fontId="19" fillId="0" borderId="1" xfId="0" applyNumberFormat="1" applyFont="1" applyFill="1" applyBorder="1" applyAlignment="1" applyProtection="1">
      <alignment vertical="top"/>
    </xf>
    <xf numFmtId="0" fontId="19" fillId="0" borderId="1" xfId="0" applyFont="1" applyFill="1" applyBorder="1" applyAlignment="1" applyProtection="1">
      <alignment vertical="top"/>
    </xf>
    <xf numFmtId="2" fontId="19" fillId="0" borderId="1" xfId="0" applyNumberFormat="1" applyFont="1" applyFill="1" applyBorder="1" applyAlignment="1">
      <alignment vertical="top" wrapText="1"/>
    </xf>
    <xf numFmtId="2" fontId="19" fillId="0" borderId="1" xfId="0" applyNumberFormat="1" applyFont="1" applyFill="1" applyBorder="1" applyAlignment="1" applyProtection="1">
      <alignment vertical="top"/>
    </xf>
    <xf numFmtId="165" fontId="19" fillId="0" borderId="1" xfId="0" applyNumberFormat="1" applyFont="1" applyFill="1" applyBorder="1" applyAlignment="1">
      <alignment horizontal="right" vertical="top" wrapText="1"/>
    </xf>
    <xf numFmtId="4" fontId="19" fillId="0" borderId="1" xfId="0" applyNumberFormat="1" applyFont="1" applyFill="1" applyBorder="1" applyAlignment="1">
      <alignment vertical="top" wrapText="1"/>
    </xf>
    <xf numFmtId="172" fontId="15" fillId="0" borderId="1" xfId="2" applyNumberFormat="1" applyFont="1" applyBorder="1" applyAlignment="1">
      <alignment horizontal="center" vertical="top" wrapText="1"/>
    </xf>
    <xf numFmtId="165" fontId="25" fillId="0" borderId="6" xfId="0" applyNumberFormat="1" applyFont="1" applyFill="1" applyBorder="1" applyAlignment="1" applyProtection="1">
      <alignment vertical="top" wrapText="1"/>
    </xf>
    <xf numFmtId="0" fontId="20" fillId="0" borderId="0" xfId="0" applyFont="1" applyFill="1" applyBorder="1" applyAlignment="1" applyProtection="1">
      <alignment vertical="top" wrapText="1"/>
    </xf>
    <xf numFmtId="2" fontId="20" fillId="0" borderId="0" xfId="0" applyNumberFormat="1" applyFont="1" applyFill="1" applyBorder="1" applyAlignment="1" applyProtection="1">
      <alignment vertical="top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20" fillId="0" borderId="0" xfId="0" applyFont="1" applyFill="1" applyBorder="1" applyAlignment="1" applyProtection="1">
      <alignment horizontal="left" vertical="top" wrapText="1"/>
    </xf>
    <xf numFmtId="165" fontId="20" fillId="0" borderId="0" xfId="0" applyNumberFormat="1" applyFont="1" applyFill="1" applyBorder="1" applyAlignment="1" applyProtection="1">
      <alignment horizontal="left" vertical="top" wrapText="1"/>
    </xf>
    <xf numFmtId="2" fontId="20" fillId="0" borderId="0" xfId="0" applyNumberFormat="1" applyFont="1" applyFill="1" applyBorder="1" applyAlignment="1" applyProtection="1">
      <alignment horizontal="left" vertical="top" wrapText="1"/>
    </xf>
    <xf numFmtId="0" fontId="20" fillId="0" borderId="0" xfId="0" applyFont="1" applyFill="1" applyBorder="1" applyAlignment="1" applyProtection="1">
      <alignment vertical="top"/>
    </xf>
    <xf numFmtId="0" fontId="25" fillId="0" borderId="0" xfId="0" applyFont="1" applyFill="1" applyBorder="1" applyAlignment="1" applyProtection="1">
      <alignment vertical="top"/>
    </xf>
    <xf numFmtId="0" fontId="20" fillId="0" borderId="0" xfId="0" applyFont="1" applyFill="1" applyBorder="1" applyAlignment="1" applyProtection="1">
      <alignment horizontal="left" vertical="top"/>
    </xf>
    <xf numFmtId="165" fontId="20" fillId="0" borderId="0" xfId="0" applyNumberFormat="1" applyFont="1" applyFill="1" applyBorder="1" applyAlignment="1" applyProtection="1">
      <alignment horizontal="left" vertical="top"/>
    </xf>
    <xf numFmtId="2" fontId="20" fillId="0" borderId="0" xfId="0" applyNumberFormat="1" applyFont="1" applyFill="1" applyBorder="1" applyAlignment="1" applyProtection="1">
      <alignment horizontal="left" vertical="top"/>
    </xf>
    <xf numFmtId="0" fontId="20" fillId="0" borderId="0" xfId="0" applyFont="1" applyFill="1" applyAlignment="1" applyProtection="1">
      <alignment vertical="top"/>
    </xf>
    <xf numFmtId="0" fontId="20" fillId="0" borderId="0" xfId="0" applyFont="1" applyFill="1" applyAlignment="1" applyProtection="1">
      <alignment horizontal="left" vertical="top"/>
    </xf>
    <xf numFmtId="0" fontId="20" fillId="0" borderId="0" xfId="0" applyFont="1" applyFill="1" applyAlignment="1" applyProtection="1">
      <alignment horizontal="right" vertical="top"/>
    </xf>
    <xf numFmtId="165" fontId="20" fillId="0" borderId="0" xfId="0" applyNumberFormat="1" applyFont="1" applyFill="1" applyAlignment="1" applyProtection="1">
      <alignment horizontal="right" vertical="top"/>
    </xf>
    <xf numFmtId="165" fontId="20" fillId="0" borderId="0" xfId="2" applyNumberFormat="1" applyFont="1" applyFill="1" applyBorder="1" applyAlignment="1" applyProtection="1">
      <alignment vertical="top" wrapText="1"/>
    </xf>
    <xf numFmtId="2" fontId="20" fillId="0" borderId="0" xfId="0" applyNumberFormat="1" applyFont="1" applyFill="1" applyBorder="1" applyAlignment="1" applyProtection="1">
      <alignment vertical="top"/>
    </xf>
    <xf numFmtId="0" fontId="3" fillId="0" borderId="0" xfId="0" applyFont="1" applyFill="1" applyBorder="1" applyAlignment="1" applyProtection="1">
      <alignment vertical="top" wrapText="1"/>
    </xf>
    <xf numFmtId="165" fontId="3" fillId="0" borderId="0" xfId="2" applyNumberFormat="1" applyFont="1" applyFill="1" applyBorder="1" applyAlignment="1" applyProtection="1">
      <alignment vertical="top" wrapText="1"/>
    </xf>
    <xf numFmtId="165" fontId="3" fillId="0" borderId="0" xfId="0" applyNumberFormat="1" applyFont="1" applyFill="1" applyBorder="1" applyAlignment="1" applyProtection="1">
      <alignment vertical="top" wrapText="1"/>
    </xf>
    <xf numFmtId="167" fontId="3" fillId="0" borderId="0" xfId="0" applyNumberFormat="1" applyFont="1" applyFill="1" applyAlignment="1" applyProtection="1">
      <alignment vertical="top"/>
    </xf>
    <xf numFmtId="0" fontId="20" fillId="0" borderId="0" xfId="0" applyFont="1" applyFill="1" applyBorder="1" applyAlignment="1" applyProtection="1">
      <alignment horizontal="left" vertical="top" wrapText="1"/>
    </xf>
    <xf numFmtId="165" fontId="19" fillId="0" borderId="1" xfId="0" applyNumberFormat="1" applyFont="1" applyFill="1" applyBorder="1" applyAlignment="1" applyProtection="1">
      <alignment horizontal="center" vertical="top" wrapText="1"/>
    </xf>
    <xf numFmtId="2" fontId="18" fillId="0" borderId="0" xfId="0" applyNumberFormat="1" applyFont="1" applyAlignment="1">
      <alignment horizontal="center" vertical="top" wrapText="1"/>
    </xf>
    <xf numFmtId="2" fontId="3" fillId="0" borderId="0" xfId="0" applyNumberFormat="1" applyFont="1" applyAlignment="1">
      <alignment vertical="top"/>
    </xf>
    <xf numFmtId="2" fontId="16" fillId="0" borderId="0" xfId="0" applyNumberFormat="1" applyFont="1" applyBorder="1" applyAlignment="1">
      <alignment horizontal="justify" vertical="top" wrapText="1"/>
    </xf>
    <xf numFmtId="2" fontId="25" fillId="0" borderId="6" xfId="0" applyNumberFormat="1" applyFont="1" applyFill="1" applyBorder="1" applyAlignment="1" applyProtection="1">
      <alignment vertical="top" wrapText="1"/>
    </xf>
    <xf numFmtId="2" fontId="24" fillId="0" borderId="0" xfId="0" applyNumberFormat="1" applyFont="1" applyBorder="1" applyAlignment="1">
      <alignment horizontal="justify" vertical="top" wrapText="1"/>
    </xf>
    <xf numFmtId="2" fontId="19" fillId="0" borderId="0" xfId="0" applyNumberFormat="1" applyFont="1" applyFill="1" applyBorder="1" applyAlignment="1" applyProtection="1">
      <alignment horizontal="left" vertical="top"/>
    </xf>
    <xf numFmtId="2" fontId="19" fillId="0" borderId="0" xfId="0" applyNumberFormat="1" applyFont="1" applyFill="1" applyAlignment="1" applyProtection="1">
      <alignment horizontal="left" vertical="top"/>
    </xf>
    <xf numFmtId="2" fontId="6" fillId="0" borderId="0" xfId="0" applyNumberFormat="1" applyFont="1" applyAlignment="1">
      <alignment vertical="top"/>
    </xf>
    <xf numFmtId="165" fontId="19" fillId="0" borderId="1" xfId="0" applyNumberFormat="1" applyFont="1" applyFill="1" applyBorder="1" applyAlignment="1" applyProtection="1">
      <alignment horizontal="center" vertical="top" wrapText="1"/>
    </xf>
    <xf numFmtId="10" fontId="19" fillId="0" borderId="1" xfId="0" applyNumberFormat="1" applyFont="1" applyFill="1" applyBorder="1" applyAlignment="1" applyProtection="1">
      <alignment horizontal="center" vertical="top" wrapText="1"/>
    </xf>
    <xf numFmtId="0" fontId="20" fillId="0" borderId="0" xfId="0" applyFont="1" applyFill="1" applyBorder="1" applyAlignment="1" applyProtection="1">
      <alignment horizontal="left" vertical="top" wrapText="1"/>
    </xf>
    <xf numFmtId="165" fontId="19" fillId="0" borderId="1" xfId="0" applyNumberFormat="1" applyFont="1" applyFill="1" applyBorder="1" applyAlignment="1" applyProtection="1">
      <alignment horizontal="center" vertical="top" wrapText="1"/>
    </xf>
    <xf numFmtId="0" fontId="20" fillId="0" borderId="0" xfId="0" applyFont="1" applyFill="1" applyBorder="1" applyAlignment="1" applyProtection="1">
      <alignment horizontal="left" vertical="top" wrapText="1"/>
    </xf>
    <xf numFmtId="10" fontId="19" fillId="0" borderId="1" xfId="0" applyNumberFormat="1" applyFont="1" applyFill="1" applyBorder="1" applyAlignment="1" applyProtection="1">
      <alignment horizontal="center" vertical="top" wrapText="1"/>
    </xf>
    <xf numFmtId="172" fontId="15" fillId="0" borderId="1" xfId="2" applyNumberFormat="1" applyFont="1" applyFill="1" applyBorder="1" applyAlignment="1">
      <alignment horizontal="center" vertical="top" wrapText="1"/>
    </xf>
    <xf numFmtId="173" fontId="19" fillId="0" borderId="1" xfId="2" applyNumberFormat="1" applyFont="1" applyFill="1" applyBorder="1" applyAlignment="1" applyProtection="1">
      <alignment horizontal="right" vertical="top" wrapText="1"/>
    </xf>
    <xf numFmtId="174" fontId="19" fillId="0" borderId="1" xfId="2" applyNumberFormat="1" applyFont="1" applyFill="1" applyBorder="1" applyAlignment="1" applyProtection="1">
      <alignment horizontal="right" vertical="top" wrapText="1"/>
    </xf>
    <xf numFmtId="165" fontId="19" fillId="0" borderId="1" xfId="0" applyNumberFormat="1" applyFont="1" applyFill="1" applyBorder="1" applyAlignment="1" applyProtection="1">
      <alignment horizontal="left" vertical="top" wrapText="1"/>
    </xf>
    <xf numFmtId="0" fontId="19" fillId="0" borderId="1" xfId="0" applyFont="1" applyFill="1" applyBorder="1" applyAlignment="1" applyProtection="1">
      <alignment horizontal="left" vertical="top" wrapText="1"/>
    </xf>
    <xf numFmtId="0" fontId="20" fillId="0" borderId="0" xfId="0" applyFont="1" applyFill="1" applyBorder="1" applyAlignment="1" applyProtection="1">
      <alignment horizontal="left" vertical="top" wrapText="1"/>
    </xf>
    <xf numFmtId="165" fontId="18" fillId="0" borderId="1" xfId="0" applyNumberFormat="1" applyFont="1" applyFill="1" applyBorder="1" applyAlignment="1" applyProtection="1">
      <alignment horizontal="left" vertical="top" wrapText="1"/>
    </xf>
    <xf numFmtId="0" fontId="20" fillId="0" borderId="0" xfId="0" applyFont="1" applyFill="1" applyBorder="1" applyAlignment="1" applyProtection="1">
      <alignment horizontal="left" vertical="top" wrapText="1"/>
    </xf>
    <xf numFmtId="165" fontId="3" fillId="0" borderId="0" xfId="0" applyNumberFormat="1" applyFont="1" applyFill="1" applyBorder="1" applyAlignment="1" applyProtection="1">
      <alignment horizontal="justify" vertical="top" wrapText="1"/>
    </xf>
    <xf numFmtId="0" fontId="24" fillId="0" borderId="7" xfId="0" applyFont="1" applyFill="1" applyBorder="1" applyAlignment="1">
      <alignment vertical="top" wrapText="1"/>
    </xf>
    <xf numFmtId="0" fontId="15" fillId="0" borderId="8" xfId="0" applyFont="1" applyFill="1" applyBorder="1" applyAlignment="1">
      <alignment vertical="top" wrapText="1"/>
    </xf>
    <xf numFmtId="0" fontId="19" fillId="0" borderId="1" xfId="2" applyNumberFormat="1" applyFont="1" applyFill="1" applyBorder="1" applyAlignment="1" applyProtection="1">
      <alignment horizontal="right" vertical="top" wrapText="1"/>
    </xf>
    <xf numFmtId="165" fontId="19" fillId="0" borderId="1" xfId="0" applyNumberFormat="1" applyFont="1" applyFill="1" applyBorder="1" applyAlignment="1">
      <alignment vertical="top" wrapText="1"/>
    </xf>
    <xf numFmtId="2" fontId="19" fillId="0" borderId="0" xfId="0" applyNumberFormat="1" applyFont="1" applyFill="1" applyBorder="1" applyAlignment="1" applyProtection="1">
      <alignment vertical="top"/>
    </xf>
    <xf numFmtId="169" fontId="3" fillId="0" borderId="0" xfId="0" applyNumberFormat="1" applyFont="1" applyFill="1" applyBorder="1" applyAlignment="1" applyProtection="1">
      <alignment vertical="top"/>
    </xf>
    <xf numFmtId="0" fontId="19" fillId="5" borderId="1" xfId="0" applyFont="1" applyFill="1" applyBorder="1" applyAlignment="1" applyProtection="1">
      <alignment horizontal="left" vertical="top" wrapText="1"/>
    </xf>
    <xf numFmtId="169" fontId="19" fillId="5" borderId="1" xfId="2" applyNumberFormat="1" applyFont="1" applyFill="1" applyBorder="1" applyAlignment="1" applyProtection="1">
      <alignment horizontal="right" vertical="top" wrapText="1"/>
    </xf>
    <xf numFmtId="10" fontId="19" fillId="5" borderId="1" xfId="2" applyNumberFormat="1" applyFont="1" applyFill="1" applyBorder="1" applyAlignment="1" applyProtection="1">
      <alignment horizontal="right" vertical="top" wrapText="1"/>
    </xf>
    <xf numFmtId="0" fontId="19" fillId="5" borderId="1" xfId="0" applyFont="1" applyFill="1" applyBorder="1" applyAlignment="1" applyProtection="1">
      <alignment vertical="top"/>
    </xf>
    <xf numFmtId="0" fontId="19" fillId="5" borderId="0" xfId="0" applyFont="1" applyFill="1" applyBorder="1" applyAlignment="1" applyProtection="1">
      <alignment vertical="top"/>
    </xf>
    <xf numFmtId="165" fontId="19" fillId="5" borderId="1" xfId="0" applyNumberFormat="1" applyFont="1" applyFill="1" applyBorder="1" applyAlignment="1" applyProtection="1">
      <alignment horizontal="left" vertical="top" wrapText="1"/>
    </xf>
    <xf numFmtId="0" fontId="19" fillId="5" borderId="1" xfId="0" applyFont="1" applyFill="1" applyBorder="1" applyAlignment="1">
      <alignment horizontal="justify" vertical="top" wrapText="1"/>
    </xf>
    <xf numFmtId="170" fontId="19" fillId="5" borderId="1" xfId="0" applyNumberFormat="1" applyFont="1" applyFill="1" applyBorder="1" applyAlignment="1" applyProtection="1">
      <alignment vertical="top"/>
    </xf>
    <xf numFmtId="2" fontId="19" fillId="5" borderId="1" xfId="0" applyNumberFormat="1" applyFont="1" applyFill="1" applyBorder="1" applyAlignment="1" applyProtection="1">
      <alignment vertical="top"/>
    </xf>
    <xf numFmtId="0" fontId="19" fillId="5" borderId="1" xfId="2" applyNumberFormat="1" applyFont="1" applyFill="1" applyBorder="1" applyAlignment="1" applyProtection="1">
      <alignment horizontal="right" vertical="top" wrapText="1"/>
    </xf>
    <xf numFmtId="169" fontId="19" fillId="0" borderId="0" xfId="0" applyNumberFormat="1" applyFont="1" applyFill="1" applyBorder="1" applyAlignment="1" applyProtection="1">
      <alignment vertical="top"/>
    </xf>
    <xf numFmtId="169" fontId="3" fillId="0" borderId="0" xfId="0" applyNumberFormat="1" applyFont="1" applyFill="1" applyBorder="1" applyAlignment="1" applyProtection="1">
      <alignment horizontal="justify" vertical="top"/>
    </xf>
    <xf numFmtId="165" fontId="19" fillId="0" borderId="1" xfId="0" applyNumberFormat="1" applyFont="1" applyFill="1" applyBorder="1" applyAlignment="1" applyProtection="1">
      <alignment horizontal="left" vertical="top" wrapText="1"/>
    </xf>
    <xf numFmtId="0" fontId="19" fillId="0" borderId="1" xfId="0" applyFont="1" applyFill="1" applyBorder="1" applyAlignment="1" applyProtection="1">
      <alignment horizontal="left" vertical="top" wrapText="1"/>
    </xf>
    <xf numFmtId="49" fontId="19" fillId="0" borderId="19" xfId="0" applyNumberFormat="1" applyFont="1" applyFill="1" applyBorder="1" applyAlignment="1" applyProtection="1">
      <alignment horizontal="center" vertical="top" wrapText="1"/>
    </xf>
    <xf numFmtId="165" fontId="19" fillId="0" borderId="1" xfId="0" applyNumberFormat="1" applyFont="1" applyFill="1" applyBorder="1" applyAlignment="1" applyProtection="1">
      <alignment vertical="top"/>
    </xf>
    <xf numFmtId="175" fontId="19" fillId="0" borderId="1" xfId="2" applyNumberFormat="1" applyFont="1" applyFill="1" applyBorder="1" applyAlignment="1" applyProtection="1">
      <alignment horizontal="right" vertical="top" wrapText="1"/>
    </xf>
    <xf numFmtId="1" fontId="19" fillId="0" borderId="1" xfId="0" applyNumberFormat="1" applyFont="1" applyFill="1" applyBorder="1" applyAlignment="1" applyProtection="1">
      <alignment vertical="top"/>
    </xf>
    <xf numFmtId="0" fontId="20" fillId="0" borderId="0" xfId="0" applyFont="1" applyFill="1" applyBorder="1" applyAlignment="1" applyProtection="1">
      <alignment horizontal="left" vertical="top" wrapText="1"/>
    </xf>
    <xf numFmtId="165" fontId="19" fillId="0" borderId="16" xfId="0" applyNumberFormat="1" applyFont="1" applyFill="1" applyBorder="1" applyAlignment="1" applyProtection="1">
      <alignment horizontal="left" vertical="top" wrapText="1"/>
    </xf>
    <xf numFmtId="165" fontId="19" fillId="0" borderId="17" xfId="0" applyNumberFormat="1" applyFont="1" applyFill="1" applyBorder="1" applyAlignment="1" applyProtection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169" fontId="19" fillId="0" borderId="1" xfId="0" applyNumberFormat="1" applyFont="1" applyFill="1" applyBorder="1" applyAlignment="1">
      <alignment horizontal="right" vertical="top" wrapText="1"/>
    </xf>
    <xf numFmtId="169" fontId="19" fillId="5" borderId="1" xfId="0" applyNumberFormat="1" applyFont="1" applyFill="1" applyBorder="1" applyAlignment="1" applyProtection="1">
      <alignment vertical="top"/>
    </xf>
    <xf numFmtId="3" fontId="3" fillId="0" borderId="1" xfId="0" applyNumberFormat="1" applyFont="1" applyFill="1" applyBorder="1" applyAlignment="1" applyProtection="1">
      <alignment horizontal="center" vertical="top" wrapText="1"/>
      <protection locked="0"/>
    </xf>
    <xf numFmtId="0" fontId="15" fillId="0" borderId="1" xfId="0" applyFont="1" applyFill="1" applyBorder="1" applyAlignment="1">
      <alignment horizontal="justify" vertical="top" wrapText="1"/>
    </xf>
    <xf numFmtId="0" fontId="15" fillId="0" borderId="1" xfId="0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vertical="top"/>
    </xf>
    <xf numFmtId="0" fontId="10" fillId="0" borderId="0" xfId="0" applyFont="1" applyFill="1" applyAlignment="1">
      <alignment vertical="top"/>
    </xf>
    <xf numFmtId="165" fontId="3" fillId="0" borderId="1" xfId="0" applyNumberFormat="1" applyFont="1" applyFill="1" applyBorder="1" applyAlignment="1">
      <alignment horizontal="justify" vertical="top" wrapText="1"/>
    </xf>
    <xf numFmtId="0" fontId="16" fillId="0" borderId="1" xfId="0" applyFont="1" applyBorder="1" applyAlignment="1">
      <alignment horizontal="justify" vertical="top" wrapText="1"/>
    </xf>
    <xf numFmtId="3" fontId="3" fillId="0" borderId="0" xfId="0" applyNumberFormat="1" applyFont="1" applyFill="1" applyAlignment="1">
      <alignment horizontal="center" vertical="top"/>
    </xf>
    <xf numFmtId="0" fontId="3" fillId="0" borderId="0" xfId="0" applyFont="1" applyFill="1" applyAlignment="1">
      <alignment vertical="top"/>
    </xf>
    <xf numFmtId="2" fontId="3" fillId="0" borderId="0" xfId="0" applyNumberFormat="1" applyFont="1" applyFill="1" applyAlignment="1">
      <alignment vertical="top"/>
    </xf>
    <xf numFmtId="0" fontId="10" fillId="0" borderId="1" xfId="0" applyFont="1" applyFill="1" applyBorder="1" applyAlignment="1">
      <alignment horizontal="center" vertical="top" wrapText="1"/>
    </xf>
    <xf numFmtId="3" fontId="3" fillId="0" borderId="1" xfId="0" applyNumberFormat="1" applyFont="1" applyFill="1" applyBorder="1" applyAlignment="1" applyProtection="1">
      <alignment vertical="top" wrapText="1"/>
      <protection locked="0"/>
    </xf>
    <xf numFmtId="0" fontId="16" fillId="0" borderId="1" xfId="0" applyFont="1" applyFill="1" applyBorder="1" applyAlignment="1">
      <alignment horizontal="justify" vertical="top" wrapText="1"/>
    </xf>
    <xf numFmtId="0" fontId="16" fillId="0" borderId="0" xfId="0" applyFont="1" applyFill="1" applyBorder="1" applyAlignment="1">
      <alignment horizontal="justify" vertical="top" wrapText="1"/>
    </xf>
    <xf numFmtId="169" fontId="19" fillId="0" borderId="1" xfId="0" applyNumberFormat="1" applyFont="1" applyFill="1" applyBorder="1" applyAlignment="1" applyProtection="1">
      <alignment vertical="top"/>
    </xf>
    <xf numFmtId="165" fontId="16" fillId="0" borderId="4" xfId="0" applyNumberFormat="1" applyFont="1" applyBorder="1" applyAlignment="1" applyProtection="1">
      <alignment horizontal="center" vertical="top" wrapText="1"/>
      <protection hidden="1"/>
    </xf>
    <xf numFmtId="165" fontId="16" fillId="0" borderId="7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165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7" xfId="0" applyNumberFormat="1" applyFont="1" applyFill="1" applyBorder="1" applyAlignment="1" applyProtection="1">
      <alignment horizontal="center" vertical="top" wrapText="1"/>
      <protection hidden="1"/>
    </xf>
    <xf numFmtId="165" fontId="16" fillId="0" borderId="1" xfId="0" applyNumberFormat="1" applyFont="1" applyBorder="1" applyAlignment="1" applyProtection="1">
      <alignment vertical="center"/>
      <protection hidden="1"/>
    </xf>
    <xf numFmtId="165" fontId="16" fillId="0" borderId="1" xfId="0" applyNumberFormat="1" applyFont="1" applyBorder="1" applyAlignment="1">
      <alignment vertical="center"/>
    </xf>
    <xf numFmtId="165" fontId="16" fillId="0" borderId="1" xfId="0" applyNumberFormat="1" applyFont="1" applyBorder="1" applyAlignment="1" applyProtection="1">
      <alignment vertical="center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65" fontId="18" fillId="0" borderId="1" xfId="0" applyNumberFormat="1" applyFont="1" applyFill="1" applyBorder="1" applyAlignment="1" applyProtection="1">
      <alignment horizontal="left" vertical="top" wrapText="1"/>
    </xf>
    <xf numFmtId="165" fontId="19" fillId="0" borderId="1" xfId="0" applyNumberFormat="1" applyFont="1" applyFill="1" applyBorder="1" applyAlignment="1" applyProtection="1">
      <alignment horizontal="center" vertical="top" wrapText="1"/>
    </xf>
    <xf numFmtId="0" fontId="19" fillId="0" borderId="1" xfId="0" applyFont="1" applyFill="1" applyBorder="1" applyAlignment="1" applyProtection="1">
      <alignment horizontal="left" vertical="top" wrapText="1"/>
    </xf>
    <xf numFmtId="0" fontId="0" fillId="0" borderId="1" xfId="0" applyFont="1" applyFill="1" applyBorder="1" applyAlignment="1">
      <alignment vertical="top"/>
    </xf>
    <xf numFmtId="165" fontId="19" fillId="0" borderId="1" xfId="0" applyNumberFormat="1" applyFont="1" applyFill="1" applyBorder="1" applyAlignment="1" applyProtection="1">
      <alignment horizontal="left" vertical="top" wrapText="1"/>
    </xf>
    <xf numFmtId="49" fontId="19" fillId="0" borderId="1" xfId="0" applyNumberFormat="1" applyFont="1" applyFill="1" applyBorder="1" applyAlignment="1" applyProtection="1">
      <alignment horizontal="center" vertical="top" wrapText="1"/>
    </xf>
    <xf numFmtId="0" fontId="31" fillId="0" borderId="1" xfId="0" applyFont="1" applyFill="1" applyBorder="1" applyAlignment="1">
      <alignment vertical="top" wrapText="1"/>
    </xf>
    <xf numFmtId="0" fontId="19" fillId="0" borderId="1" xfId="0" applyFont="1" applyFill="1" applyBorder="1" applyAlignment="1" applyProtection="1">
      <alignment horizontal="center" vertical="top" wrapText="1"/>
    </xf>
    <xf numFmtId="49" fontId="19" fillId="5" borderId="10" xfId="0" applyNumberFormat="1" applyFont="1" applyFill="1" applyBorder="1" applyAlignment="1" applyProtection="1">
      <alignment horizontal="center" vertical="top" wrapText="1"/>
    </xf>
    <xf numFmtId="49" fontId="19" fillId="5" borderId="8" xfId="0" applyNumberFormat="1" applyFont="1" applyFill="1" applyBorder="1" applyAlignment="1" applyProtection="1">
      <alignment horizontal="center" vertical="top" wrapText="1"/>
    </xf>
    <xf numFmtId="49" fontId="19" fillId="5" borderId="5" xfId="0" applyNumberFormat="1" applyFont="1" applyFill="1" applyBorder="1" applyAlignment="1" applyProtection="1">
      <alignment horizontal="center" vertical="top" wrapText="1"/>
    </xf>
    <xf numFmtId="49" fontId="19" fillId="5" borderId="1" xfId="0" applyNumberFormat="1" applyFont="1" applyFill="1" applyBorder="1" applyAlignment="1" applyProtection="1">
      <alignment horizontal="center" vertical="top" wrapText="1"/>
    </xf>
    <xf numFmtId="0" fontId="20" fillId="0" borderId="0" xfId="0" applyFont="1" applyFill="1" applyBorder="1" applyAlignment="1" applyProtection="1">
      <alignment horizontal="left" vertical="top" wrapText="1"/>
    </xf>
    <xf numFmtId="0" fontId="0" fillId="0" borderId="0" xfId="0" applyAlignment="1">
      <alignment horizontal="left" vertical="top" wrapText="1"/>
    </xf>
    <xf numFmtId="165" fontId="28" fillId="0" borderId="13" xfId="0" applyNumberFormat="1" applyFont="1" applyFill="1" applyBorder="1" applyAlignment="1" applyProtection="1">
      <alignment horizontal="justify" vertical="top" wrapText="1"/>
    </xf>
    <xf numFmtId="0" fontId="19" fillId="0" borderId="8" xfId="0" applyFont="1" applyFill="1" applyBorder="1" applyAlignment="1" applyProtection="1">
      <alignment horizontal="center" vertical="top"/>
    </xf>
    <xf numFmtId="165" fontId="19" fillId="4" borderId="15" xfId="0" applyNumberFormat="1" applyFont="1" applyFill="1" applyBorder="1" applyAlignment="1" applyProtection="1">
      <alignment horizontal="left" vertical="top" wrapText="1"/>
    </xf>
    <xf numFmtId="165" fontId="19" fillId="4" borderId="16" xfId="0" applyNumberFormat="1" applyFont="1" applyFill="1" applyBorder="1" applyAlignment="1" applyProtection="1">
      <alignment horizontal="left" vertical="top" wrapText="1"/>
    </xf>
    <xf numFmtId="165" fontId="19" fillId="4" borderId="17" xfId="0" applyNumberFormat="1" applyFont="1" applyFill="1" applyBorder="1" applyAlignment="1" applyProtection="1">
      <alignment horizontal="left" vertical="top" wrapText="1"/>
    </xf>
    <xf numFmtId="165" fontId="19" fillId="4" borderId="12" xfId="0" applyNumberFormat="1" applyFont="1" applyFill="1" applyBorder="1" applyAlignment="1" applyProtection="1">
      <alignment horizontal="left" vertical="top" wrapText="1"/>
    </xf>
    <xf numFmtId="165" fontId="19" fillId="4" borderId="0" xfId="0" applyNumberFormat="1" applyFont="1" applyFill="1" applyBorder="1" applyAlignment="1" applyProtection="1">
      <alignment horizontal="left" vertical="top" wrapText="1"/>
    </xf>
    <xf numFmtId="165" fontId="19" fillId="4" borderId="11" xfId="0" applyNumberFormat="1" applyFont="1" applyFill="1" applyBorder="1" applyAlignment="1" applyProtection="1">
      <alignment horizontal="left" vertical="top" wrapText="1"/>
    </xf>
    <xf numFmtId="165" fontId="19" fillId="0" borderId="15" xfId="0" applyNumberFormat="1" applyFont="1" applyFill="1" applyBorder="1" applyAlignment="1" applyProtection="1">
      <alignment horizontal="left" vertical="top" wrapText="1"/>
    </xf>
    <xf numFmtId="165" fontId="19" fillId="0" borderId="16" xfId="0" applyNumberFormat="1" applyFont="1" applyFill="1" applyBorder="1" applyAlignment="1" applyProtection="1">
      <alignment horizontal="left" vertical="top" wrapText="1"/>
    </xf>
    <xf numFmtId="165" fontId="19" fillId="0" borderId="17" xfId="0" applyNumberFormat="1" applyFont="1" applyFill="1" applyBorder="1" applyAlignment="1" applyProtection="1">
      <alignment horizontal="left" vertical="top" wrapText="1"/>
    </xf>
    <xf numFmtId="165" fontId="19" fillId="0" borderId="12" xfId="0" applyNumberFormat="1" applyFont="1" applyFill="1" applyBorder="1" applyAlignment="1" applyProtection="1">
      <alignment horizontal="left" vertical="top" wrapText="1"/>
    </xf>
    <xf numFmtId="165" fontId="19" fillId="0" borderId="0" xfId="0" applyNumberFormat="1" applyFont="1" applyFill="1" applyBorder="1" applyAlignment="1" applyProtection="1">
      <alignment horizontal="left" vertical="top" wrapText="1"/>
    </xf>
    <xf numFmtId="165" fontId="19" fillId="0" borderId="11" xfId="0" applyNumberFormat="1" applyFont="1" applyFill="1" applyBorder="1" applyAlignment="1" applyProtection="1">
      <alignment horizontal="left" vertical="top" wrapText="1"/>
    </xf>
    <xf numFmtId="0" fontId="19" fillId="0" borderId="10" xfId="0" applyFont="1" applyFill="1" applyBorder="1" applyAlignment="1" applyProtection="1">
      <alignment horizontal="center" vertical="top"/>
    </xf>
    <xf numFmtId="165" fontId="3" fillId="0" borderId="0" xfId="0" applyNumberFormat="1" applyFont="1" applyFill="1" applyBorder="1" applyAlignment="1" applyProtection="1">
      <alignment horizontal="justify" vertical="top" wrapText="1"/>
    </xf>
    <xf numFmtId="0" fontId="0" fillId="0" borderId="0" xfId="0" applyAlignment="1">
      <alignment horizontal="justify" vertical="top" wrapText="1"/>
    </xf>
    <xf numFmtId="0" fontId="20" fillId="0" borderId="0" xfId="0" applyFont="1" applyFill="1" applyBorder="1" applyAlignment="1" applyProtection="1">
      <alignment horizontal="center" vertical="top" wrapText="1"/>
    </xf>
    <xf numFmtId="165" fontId="19" fillId="0" borderId="14" xfId="0" applyNumberFormat="1" applyFont="1" applyFill="1" applyBorder="1" applyAlignment="1" applyProtection="1">
      <alignment horizontal="left" vertical="top" wrapText="1"/>
    </xf>
    <xf numFmtId="165" fontId="19" fillId="0" borderId="6" xfId="0" applyNumberFormat="1" applyFont="1" applyFill="1" applyBorder="1" applyAlignment="1" applyProtection="1">
      <alignment horizontal="left" vertical="top" wrapText="1"/>
    </xf>
    <xf numFmtId="165" fontId="19" fillId="0" borderId="3" xfId="0" applyNumberFormat="1" applyFont="1" applyFill="1" applyBorder="1" applyAlignment="1" applyProtection="1">
      <alignment horizontal="left" vertical="top" wrapText="1"/>
    </xf>
    <xf numFmtId="0" fontId="23" fillId="0" borderId="0" xfId="0" applyFont="1" applyFill="1" applyAlignment="1" applyProtection="1">
      <alignment horizontal="center" vertical="top" wrapText="1"/>
    </xf>
    <xf numFmtId="0" fontId="23" fillId="0" borderId="6" xfId="0" applyFont="1" applyFill="1" applyBorder="1" applyAlignment="1" applyProtection="1">
      <alignment horizontal="center" vertical="top"/>
    </xf>
    <xf numFmtId="0" fontId="23" fillId="0" borderId="16" xfId="0" applyFont="1" applyFill="1" applyBorder="1" applyAlignment="1" applyProtection="1">
      <alignment horizontal="center" vertical="top"/>
    </xf>
    <xf numFmtId="0" fontId="3" fillId="0" borderId="0" xfId="0" applyFont="1" applyFill="1" applyBorder="1" applyAlignment="1" applyProtection="1">
      <alignment horizontal="center" vertical="top"/>
    </xf>
    <xf numFmtId="10" fontId="19" fillId="0" borderId="1" xfId="0" applyNumberFormat="1" applyFont="1" applyFill="1" applyBorder="1" applyAlignment="1" applyProtection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0" fontId="19" fillId="0" borderId="1" xfId="0" applyFont="1" applyFill="1" applyBorder="1" applyAlignment="1" applyProtection="1">
      <alignment horizontal="center" vertical="top"/>
    </xf>
    <xf numFmtId="0" fontId="0" fillId="0" borderId="1" xfId="0" applyFont="1" applyBorder="1" applyAlignment="1">
      <alignment vertical="top"/>
    </xf>
    <xf numFmtId="0" fontId="21" fillId="0" borderId="1" xfId="0" applyFont="1" applyFill="1" applyBorder="1" applyAlignment="1">
      <alignment horizontal="center" vertical="top" wrapText="1"/>
    </xf>
    <xf numFmtId="49" fontId="19" fillId="0" borderId="19" xfId="0" applyNumberFormat="1" applyFont="1" applyFill="1" applyBorder="1" applyAlignment="1" applyProtection="1">
      <alignment horizontal="center" vertical="top" wrapText="1"/>
    </xf>
    <xf numFmtId="49" fontId="19" fillId="0" borderId="16" xfId="0" applyNumberFormat="1" applyFont="1" applyFill="1" applyBorder="1" applyAlignment="1" applyProtection="1">
      <alignment horizontal="center" vertical="top" wrapText="1"/>
    </xf>
    <xf numFmtId="49" fontId="19" fillId="0" borderId="17" xfId="0" applyNumberFormat="1" applyFont="1" applyFill="1" applyBorder="1" applyAlignment="1" applyProtection="1">
      <alignment horizontal="center" vertical="top" wrapText="1"/>
    </xf>
    <xf numFmtId="49" fontId="19" fillId="0" borderId="9" xfId="0" applyNumberFormat="1" applyFont="1" applyFill="1" applyBorder="1" applyAlignment="1" applyProtection="1">
      <alignment horizontal="center" vertical="top" wrapText="1"/>
    </xf>
    <xf numFmtId="49" fontId="19" fillId="0" borderId="0" xfId="0" applyNumberFormat="1" applyFont="1" applyFill="1" applyBorder="1" applyAlignment="1" applyProtection="1">
      <alignment horizontal="center" vertical="top" wrapText="1"/>
    </xf>
    <xf numFmtId="49" fontId="19" fillId="0" borderId="11" xfId="0" applyNumberFormat="1" applyFont="1" applyFill="1" applyBorder="1" applyAlignment="1" applyProtection="1">
      <alignment horizontal="center" vertical="top" wrapText="1"/>
    </xf>
    <xf numFmtId="49" fontId="19" fillId="0" borderId="18" xfId="0" applyNumberFormat="1" applyFont="1" applyFill="1" applyBorder="1" applyAlignment="1" applyProtection="1">
      <alignment horizontal="center" vertical="top" wrapText="1"/>
    </xf>
    <xf numFmtId="49" fontId="19" fillId="0" borderId="6" xfId="0" applyNumberFormat="1" applyFont="1" applyFill="1" applyBorder="1" applyAlignment="1" applyProtection="1">
      <alignment horizontal="center" vertical="top" wrapText="1"/>
    </xf>
    <xf numFmtId="49" fontId="19" fillId="0" borderId="3" xfId="0" applyNumberFormat="1" applyFont="1" applyFill="1" applyBorder="1" applyAlignment="1" applyProtection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0" fillId="0" borderId="1" xfId="0" applyFill="1" applyBorder="1" applyAlignment="1">
      <alignment vertical="top"/>
    </xf>
    <xf numFmtId="0" fontId="18" fillId="0" borderId="0" xfId="0" applyFont="1" applyAlignment="1">
      <alignment horizontal="center" vertical="top" wrapText="1"/>
    </xf>
    <xf numFmtId="3" fontId="3" fillId="0" borderId="1" xfId="0" applyNumberFormat="1" applyFont="1" applyFill="1" applyBorder="1" applyAlignment="1">
      <alignment horizontal="center" vertical="top" wrapText="1"/>
    </xf>
    <xf numFmtId="0" fontId="1" fillId="3" borderId="0" xfId="3" applyFont="1" applyFill="1" applyAlignment="1">
      <alignment horizontal="center" vertical="center" wrapText="1"/>
    </xf>
    <xf numFmtId="0" fontId="1" fillId="0" borderId="0" xfId="3" applyFont="1" applyFill="1" applyAlignment="1">
      <alignment horizontal="center" vertical="center"/>
    </xf>
    <xf numFmtId="0" fontId="26" fillId="3" borderId="1" xfId="3" applyFont="1" applyFill="1" applyBorder="1" applyAlignment="1">
      <alignment horizontal="center" vertical="top" wrapText="1"/>
    </xf>
    <xf numFmtId="0" fontId="16" fillId="0" borderId="1" xfId="3" applyFont="1" applyFill="1" applyBorder="1" applyAlignment="1">
      <alignment horizontal="center" vertical="top" wrapText="1"/>
    </xf>
    <xf numFmtId="49" fontId="16" fillId="0" borderId="1" xfId="3" applyNumberFormat="1" applyFont="1" applyFill="1" applyBorder="1" applyAlignment="1">
      <alignment horizontal="center" vertical="top" wrapText="1"/>
    </xf>
    <xf numFmtId="0" fontId="3" fillId="0" borderId="1" xfId="3" applyFont="1" applyFill="1" applyBorder="1" applyAlignment="1">
      <alignment horizontal="center" vertical="top" wrapText="1"/>
    </xf>
    <xf numFmtId="0" fontId="3" fillId="0" borderId="4" xfId="3" applyFont="1" applyFill="1" applyBorder="1" applyAlignment="1">
      <alignment horizontal="center" vertical="top" wrapText="1"/>
    </xf>
    <xf numFmtId="0" fontId="3" fillId="0" borderId="7" xfId="3" applyFont="1" applyFill="1" applyBorder="1" applyAlignment="1">
      <alignment horizontal="center" vertical="top" wrapText="1"/>
    </xf>
    <xf numFmtId="0" fontId="3" fillId="0" borderId="2" xfId="3" applyFont="1" applyFill="1" applyBorder="1" applyAlignment="1">
      <alignment horizontal="center" vertical="top" wrapText="1"/>
    </xf>
    <xf numFmtId="0" fontId="3" fillId="3" borderId="10" xfId="3" applyFont="1" applyFill="1" applyBorder="1" applyAlignment="1">
      <alignment horizontal="center" vertical="top" wrapText="1"/>
    </xf>
    <xf numFmtId="0" fontId="3" fillId="3" borderId="5" xfId="3" applyFont="1" applyFill="1" applyBorder="1" applyAlignment="1">
      <alignment horizontal="center" vertical="top" wrapText="1"/>
    </xf>
    <xf numFmtId="0" fontId="6" fillId="0" borderId="5" xfId="3" applyFont="1" applyBorder="1" applyAlignment="1">
      <alignment horizontal="center" vertical="top" wrapText="1"/>
    </xf>
    <xf numFmtId="0" fontId="3" fillId="3" borderId="1" xfId="3" applyFont="1" applyFill="1" applyBorder="1" applyAlignment="1">
      <alignment horizontal="center" vertical="top" wrapText="1"/>
    </xf>
    <xf numFmtId="0" fontId="3" fillId="3" borderId="4" xfId="3" applyFont="1" applyFill="1" applyBorder="1" applyAlignment="1">
      <alignment horizontal="center" vertical="top" wrapText="1"/>
    </xf>
    <xf numFmtId="0" fontId="19" fillId="0" borderId="10" xfId="3" applyFont="1" applyFill="1" applyBorder="1" applyAlignment="1">
      <alignment horizontal="center" vertical="center" wrapText="1"/>
    </xf>
    <xf numFmtId="0" fontId="19" fillId="0" borderId="8" xfId="3" applyFont="1" applyFill="1" applyBorder="1" applyAlignment="1">
      <alignment horizontal="center" vertical="center" wrapText="1"/>
    </xf>
    <xf numFmtId="0" fontId="16" fillId="0" borderId="4" xfId="3" applyFont="1" applyFill="1" applyBorder="1" applyAlignment="1">
      <alignment horizontal="center" vertical="center" wrapText="1"/>
    </xf>
    <xf numFmtId="0" fontId="16" fillId="0" borderId="1" xfId="3" applyFont="1" applyFill="1" applyBorder="1" applyAlignment="1">
      <alignment horizontal="center"/>
    </xf>
    <xf numFmtId="0" fontId="16" fillId="0" borderId="1" xfId="3" applyFont="1" applyFill="1" applyBorder="1" applyAlignment="1">
      <alignment horizontal="left" vertical="center" wrapText="1"/>
    </xf>
    <xf numFmtId="0" fontId="27" fillId="0" borderId="1" xfId="3" applyFont="1" applyFill="1" applyBorder="1" applyAlignment="1">
      <alignment horizontal="left" vertical="top" wrapText="1"/>
    </xf>
    <xf numFmtId="49" fontId="16" fillId="0" borderId="17" xfId="3" applyNumberFormat="1" applyFont="1" applyFill="1" applyBorder="1" applyAlignment="1">
      <alignment horizontal="center" vertical="center" wrapText="1"/>
    </xf>
    <xf numFmtId="49" fontId="16" fillId="0" borderId="11" xfId="3" applyNumberFormat="1" applyFont="1" applyFill="1" applyBorder="1" applyAlignment="1">
      <alignment horizontal="center" vertical="center" wrapText="1"/>
    </xf>
    <xf numFmtId="0" fontId="3" fillId="0" borderId="0" xfId="3" applyFont="1" applyFill="1" applyAlignment="1">
      <alignment horizontal="left" wrapText="1"/>
    </xf>
    <xf numFmtId="0" fontId="3" fillId="0" borderId="0" xfId="3" applyFont="1" applyFill="1" applyAlignment="1">
      <alignment horizontal="left" vertical="top" wrapText="1"/>
    </xf>
    <xf numFmtId="3" fontId="20" fillId="0" borderId="0" xfId="6" applyNumberFormat="1" applyFont="1" applyAlignment="1">
      <alignment horizontal="left" wrapText="1"/>
    </xf>
    <xf numFmtId="0" fontId="16" fillId="0" borderId="1" xfId="3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6" fillId="0" borderId="1" xfId="3" applyFont="1" applyFill="1" applyBorder="1" applyAlignment="1">
      <alignment horizontal="center" vertical="top"/>
    </xf>
    <xf numFmtId="0" fontId="16" fillId="0" borderId="10" xfId="3" applyFont="1" applyFill="1" applyBorder="1" applyAlignment="1">
      <alignment horizontal="center" vertical="center" wrapText="1"/>
    </xf>
    <xf numFmtId="0" fontId="16" fillId="0" borderId="8" xfId="3" applyFont="1" applyFill="1" applyBorder="1" applyAlignment="1">
      <alignment horizontal="center" vertical="center" wrapText="1"/>
    </xf>
    <xf numFmtId="0" fontId="16" fillId="0" borderId="5" xfId="3" applyFont="1" applyFill="1" applyBorder="1" applyAlignment="1">
      <alignment horizontal="center" vertical="center" wrapText="1"/>
    </xf>
    <xf numFmtId="0" fontId="20" fillId="0" borderId="0" xfId="0" applyFont="1" applyFill="1" applyBorder="1" applyAlignment="1" applyProtection="1">
      <alignment horizontal="center" wrapText="1"/>
    </xf>
  </cellXfs>
  <cellStyles count="7">
    <cellStyle name="Обычный" xfId="0" builtinId="0"/>
    <cellStyle name="Обычный 13" xfId="3"/>
    <cellStyle name="Обычный 2" xfId="1"/>
    <cellStyle name="Обычный 2 2" xfId="4"/>
    <cellStyle name="Обычный 9" xfId="6"/>
    <cellStyle name="Финансовый" xfId="2" builtinId="3"/>
    <cellStyle name="Финансовый 16" xfId="5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workbookViewId="0">
      <selection activeCell="AM10" sqref="AM10"/>
    </sheetView>
  </sheetViews>
  <sheetFormatPr defaultColWidth="9.109375" defaultRowHeight="13.8" x14ac:dyDescent="0.3"/>
  <cols>
    <col min="1" max="1" width="4" style="1" customWidth="1"/>
    <col min="2" max="2" width="24.6640625" style="1" customWidth="1"/>
    <col min="3" max="3" width="18.109375" style="1" customWidth="1"/>
    <col min="4" max="4" width="13.6640625" style="1" customWidth="1"/>
    <col min="5" max="5" width="11.88671875" style="1" customWidth="1"/>
    <col min="6" max="6" width="6.6640625" style="1" customWidth="1"/>
    <col min="7" max="8" width="9.109375" style="1" customWidth="1"/>
    <col min="9" max="16384" width="9.109375" style="1"/>
  </cols>
  <sheetData>
    <row r="1" spans="1:48" ht="30.75" customHeight="1" x14ac:dyDescent="0.3">
      <c r="A1" s="317" t="s">
        <v>39</v>
      </c>
      <c r="B1" s="318"/>
      <c r="C1" s="319" t="s">
        <v>40</v>
      </c>
      <c r="D1" s="311" t="s">
        <v>44</v>
      </c>
      <c r="E1" s="312"/>
      <c r="F1" s="313"/>
      <c r="G1" s="311" t="s">
        <v>17</v>
      </c>
      <c r="H1" s="312"/>
      <c r="I1" s="313"/>
      <c r="J1" s="311" t="s">
        <v>18</v>
      </c>
      <c r="K1" s="312"/>
      <c r="L1" s="313"/>
      <c r="M1" s="311" t="s">
        <v>22</v>
      </c>
      <c r="N1" s="312"/>
      <c r="O1" s="313"/>
      <c r="P1" s="314" t="s">
        <v>23</v>
      </c>
      <c r="Q1" s="315"/>
      <c r="R1" s="311" t="s">
        <v>24</v>
      </c>
      <c r="S1" s="312"/>
      <c r="T1" s="313"/>
      <c r="U1" s="311" t="s">
        <v>25</v>
      </c>
      <c r="V1" s="312"/>
      <c r="W1" s="313"/>
      <c r="X1" s="314" t="s">
        <v>26</v>
      </c>
      <c r="Y1" s="316"/>
      <c r="Z1" s="315"/>
      <c r="AA1" s="314" t="s">
        <v>27</v>
      </c>
      <c r="AB1" s="315"/>
      <c r="AC1" s="311" t="s">
        <v>28</v>
      </c>
      <c r="AD1" s="312"/>
      <c r="AE1" s="313"/>
      <c r="AF1" s="311" t="s">
        <v>29</v>
      </c>
      <c r="AG1" s="312"/>
      <c r="AH1" s="313"/>
      <c r="AI1" s="311" t="s">
        <v>30</v>
      </c>
      <c r="AJ1" s="312"/>
      <c r="AK1" s="313"/>
      <c r="AL1" s="314" t="s">
        <v>31</v>
      </c>
      <c r="AM1" s="315"/>
      <c r="AN1" s="311" t="s">
        <v>32</v>
      </c>
      <c r="AO1" s="312"/>
      <c r="AP1" s="313"/>
      <c r="AQ1" s="311" t="s">
        <v>33</v>
      </c>
      <c r="AR1" s="312"/>
      <c r="AS1" s="313"/>
      <c r="AT1" s="311" t="s">
        <v>34</v>
      </c>
      <c r="AU1" s="312"/>
      <c r="AV1" s="313"/>
    </row>
    <row r="2" spans="1:48" ht="39" customHeight="1" x14ac:dyDescent="0.3">
      <c r="A2" s="318"/>
      <c r="B2" s="318"/>
      <c r="C2" s="319"/>
      <c r="D2" s="10" t="s">
        <v>47</v>
      </c>
      <c r="E2" s="10" t="s">
        <v>48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 ht="26.4" x14ac:dyDescent="0.3">
      <c r="A3" s="319" t="s">
        <v>82</v>
      </c>
      <c r="B3" s="319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 x14ac:dyDescent="0.3">
      <c r="A4" s="319"/>
      <c r="B4" s="319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 x14ac:dyDescent="0.3">
      <c r="A5" s="319"/>
      <c r="B5" s="319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6.4" x14ac:dyDescent="0.3">
      <c r="A6" s="319"/>
      <c r="B6" s="319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 x14ac:dyDescent="0.3">
      <c r="A7" s="319"/>
      <c r="B7" s="319"/>
      <c r="C7" s="8" t="s">
        <v>43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6.4" x14ac:dyDescent="0.3">
      <c r="A8" s="319"/>
      <c r="B8" s="319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6.4" x14ac:dyDescent="0.3">
      <c r="A9" s="319"/>
      <c r="B9" s="319"/>
      <c r="C9" s="8" t="s">
        <v>42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1:B2"/>
    <mergeCell ref="C1:C2"/>
    <mergeCell ref="A3:B9"/>
    <mergeCell ref="D1:F1"/>
    <mergeCell ref="R1:T1"/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A3" sqref="A3:E3"/>
    </sheetView>
  </sheetViews>
  <sheetFormatPr defaultRowHeight="14.4" x14ac:dyDescent="0.3"/>
  <cols>
    <col min="1" max="1" width="48.88671875" customWidth="1"/>
    <col min="2" max="2" width="11.6640625" customWidth="1"/>
    <col min="3" max="3" width="13.6640625" customWidth="1"/>
    <col min="4" max="4" width="16.33203125" customWidth="1"/>
    <col min="5" max="5" width="26.88671875" customWidth="1"/>
  </cols>
  <sheetData>
    <row r="1" spans="1:5" x14ac:dyDescent="0.3">
      <c r="A1" s="320" t="s">
        <v>57</v>
      </c>
      <c r="B1" s="320"/>
      <c r="C1" s="320"/>
      <c r="D1" s="320"/>
      <c r="E1" s="320"/>
    </row>
    <row r="2" spans="1:5" x14ac:dyDescent="0.3">
      <c r="A2" s="12"/>
      <c r="B2" s="12"/>
      <c r="C2" s="12"/>
      <c r="D2" s="12"/>
      <c r="E2" s="12"/>
    </row>
    <row r="3" spans="1:5" x14ac:dyDescent="0.3">
      <c r="A3" s="321" t="s">
        <v>129</v>
      </c>
      <c r="B3" s="321"/>
      <c r="C3" s="321"/>
      <c r="D3" s="321"/>
      <c r="E3" s="321"/>
    </row>
    <row r="4" spans="1:5" ht="45.15" customHeight="1" x14ac:dyDescent="0.3">
      <c r="A4" s="13" t="s">
        <v>51</v>
      </c>
      <c r="B4" s="13" t="s">
        <v>58</v>
      </c>
      <c r="C4" s="13" t="s">
        <v>52</v>
      </c>
      <c r="D4" s="13" t="s">
        <v>53</v>
      </c>
      <c r="E4" s="13" t="s">
        <v>54</v>
      </c>
    </row>
    <row r="5" spans="1:5" ht="57.75" customHeight="1" x14ac:dyDescent="0.3">
      <c r="A5" s="14" t="s">
        <v>59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 x14ac:dyDescent="0.3">
      <c r="A6" s="17" t="s">
        <v>60</v>
      </c>
      <c r="B6" s="18">
        <v>0.5</v>
      </c>
      <c r="C6" s="19"/>
      <c r="D6" s="18">
        <f t="shared" si="0"/>
        <v>0</v>
      </c>
      <c r="E6" s="17"/>
    </row>
    <row r="7" spans="1:5" ht="21" customHeight="1" x14ac:dyDescent="0.3">
      <c r="A7" s="17" t="s">
        <v>61</v>
      </c>
      <c r="B7" s="18">
        <v>0.5</v>
      </c>
      <c r="C7" s="19"/>
      <c r="D7" s="18">
        <f t="shared" si="0"/>
        <v>0</v>
      </c>
      <c r="E7" s="17"/>
    </row>
    <row r="8" spans="1:5" ht="32.25" customHeight="1" x14ac:dyDescent="0.3">
      <c r="A8" s="14" t="s">
        <v>62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8.8" x14ac:dyDescent="0.3">
      <c r="A9" s="17" t="s">
        <v>63</v>
      </c>
      <c r="B9" s="18">
        <v>0.5</v>
      </c>
      <c r="C9" s="19"/>
      <c r="D9" s="18">
        <f t="shared" si="0"/>
        <v>0</v>
      </c>
      <c r="E9" s="17"/>
    </row>
    <row r="10" spans="1:5" ht="28.8" x14ac:dyDescent="0.3">
      <c r="A10" s="17" t="s">
        <v>64</v>
      </c>
      <c r="B10" s="18">
        <v>0.5</v>
      </c>
      <c r="C10" s="19"/>
      <c r="D10" s="18">
        <f t="shared" si="0"/>
        <v>0</v>
      </c>
      <c r="E10" s="17"/>
    </row>
    <row r="11" spans="1:5" ht="45.75" customHeight="1" x14ac:dyDescent="0.3">
      <c r="A11" s="14" t="s">
        <v>65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 x14ac:dyDescent="0.3">
      <c r="A12" s="17" t="s">
        <v>66</v>
      </c>
      <c r="B12" s="18">
        <v>0.7</v>
      </c>
      <c r="C12" s="20"/>
      <c r="D12" s="21">
        <f t="shared" si="0"/>
        <v>0</v>
      </c>
      <c r="E12" s="22"/>
    </row>
    <row r="13" spans="1:5" ht="30.75" customHeight="1" x14ac:dyDescent="0.3">
      <c r="A13" s="17" t="s">
        <v>67</v>
      </c>
      <c r="B13" s="18">
        <v>0.3</v>
      </c>
      <c r="C13" s="20"/>
      <c r="D13" s="21">
        <f t="shared" si="0"/>
        <v>0</v>
      </c>
      <c r="E13" s="23"/>
    </row>
    <row r="14" spans="1:5" ht="45.15" customHeight="1" x14ac:dyDescent="0.3">
      <c r="A14" s="14" t="s">
        <v>68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8.8" x14ac:dyDescent="0.3">
      <c r="A15" s="24" t="s">
        <v>69</v>
      </c>
      <c r="B15" s="25">
        <v>0.5</v>
      </c>
      <c r="C15" s="26"/>
      <c r="D15" s="25">
        <f t="shared" si="0"/>
        <v>0</v>
      </c>
      <c r="E15" s="24"/>
    </row>
    <row r="16" spans="1:5" ht="28.8" x14ac:dyDescent="0.3">
      <c r="A16" s="17" t="s">
        <v>70</v>
      </c>
      <c r="B16" s="18">
        <v>0.5</v>
      </c>
      <c r="C16" s="19"/>
      <c r="D16" s="18">
        <f t="shared" si="0"/>
        <v>0</v>
      </c>
      <c r="E16" s="17"/>
    </row>
    <row r="17" spans="1:5" ht="17.25" customHeight="1" x14ac:dyDescent="0.3">
      <c r="A17" s="14" t="s">
        <v>71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ht="15.6" x14ac:dyDescent="0.3">
      <c r="A18" s="17" t="s">
        <v>72</v>
      </c>
      <c r="B18" s="18">
        <v>1</v>
      </c>
      <c r="C18" s="19"/>
      <c r="D18" s="18">
        <f t="shared" si="0"/>
        <v>0</v>
      </c>
      <c r="E18" s="17"/>
    </row>
    <row r="19" spans="1:5" ht="30.75" customHeight="1" x14ac:dyDescent="0.3">
      <c r="A19" s="14" t="s">
        <v>73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 x14ac:dyDescent="0.3">
      <c r="A20" s="17" t="s">
        <v>74</v>
      </c>
      <c r="B20" s="18">
        <v>0.5</v>
      </c>
      <c r="C20" s="19"/>
      <c r="D20" s="18">
        <f t="shared" si="0"/>
        <v>0</v>
      </c>
      <c r="E20" s="17"/>
    </row>
    <row r="21" spans="1:5" ht="28.8" x14ac:dyDescent="0.3">
      <c r="A21" s="17" t="s">
        <v>75</v>
      </c>
      <c r="B21" s="18">
        <v>0.5</v>
      </c>
      <c r="C21" s="19"/>
      <c r="D21" s="18">
        <f t="shared" si="0"/>
        <v>0</v>
      </c>
      <c r="E21" s="17"/>
    </row>
    <row r="22" spans="1:5" ht="34.200000000000003" customHeight="1" x14ac:dyDescent="0.3">
      <c r="A22" s="14" t="s">
        <v>76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8.8" x14ac:dyDescent="0.3">
      <c r="A23" s="17" t="s">
        <v>77</v>
      </c>
      <c r="B23" s="18">
        <v>1</v>
      </c>
      <c r="C23" s="19"/>
      <c r="D23" s="18">
        <f t="shared" si="0"/>
        <v>0</v>
      </c>
      <c r="E23" s="17"/>
    </row>
    <row r="24" spans="1:5" x14ac:dyDescent="0.3">
      <c r="A24" s="27" t="s">
        <v>55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56</v>
      </c>
    </row>
    <row r="25" spans="1:5" x14ac:dyDescent="0.3">
      <c r="A25" s="28"/>
      <c r="B25" s="28"/>
      <c r="C25" s="28"/>
      <c r="D25" s="28"/>
      <c r="E25" s="28"/>
    </row>
    <row r="26" spans="1:5" x14ac:dyDescent="0.3">
      <c r="A26" s="322" t="s">
        <v>78</v>
      </c>
      <c r="B26" s="322"/>
      <c r="C26" s="322"/>
      <c r="D26" s="322"/>
      <c r="E26" s="322"/>
    </row>
    <row r="27" spans="1:5" x14ac:dyDescent="0.3">
      <c r="A27" s="28"/>
      <c r="B27" s="28"/>
      <c r="C27" s="28"/>
      <c r="D27" s="28"/>
      <c r="E27" s="28"/>
    </row>
    <row r="28" spans="1:5" x14ac:dyDescent="0.3">
      <c r="A28" s="322" t="s">
        <v>79</v>
      </c>
      <c r="B28" s="322"/>
      <c r="C28" s="322"/>
      <c r="D28" s="322"/>
      <c r="E28" s="322"/>
    </row>
    <row r="29" spans="1:5" x14ac:dyDescent="0.3">
      <c r="A29" s="322"/>
      <c r="B29" s="322"/>
      <c r="C29" s="322"/>
      <c r="D29" s="322"/>
      <c r="E29" s="322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09375" defaultRowHeight="13.2" x14ac:dyDescent="0.25"/>
  <cols>
    <col min="1" max="1" width="4.5546875" style="44" customWidth="1"/>
    <col min="2" max="2" width="42.5546875" style="44" customWidth="1"/>
    <col min="3" max="3" width="6.88671875" style="44" customWidth="1"/>
    <col min="4" max="15" width="9.5546875" style="44" customWidth="1"/>
    <col min="16" max="17" width="10.5546875" style="44" customWidth="1"/>
    <col min="18" max="29" width="0" style="45" hidden="1" customWidth="1"/>
    <col min="30" max="16384" width="9.109375" style="45"/>
  </cols>
  <sheetData>
    <row r="1" spans="1:256" x14ac:dyDescent="0.25">
      <c r="Q1" s="35" t="s">
        <v>50</v>
      </c>
    </row>
    <row r="2" spans="1:256" x14ac:dyDescent="0.25">
      <c r="A2" s="46" t="s">
        <v>81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256" s="49" customFormat="1" ht="53.25" customHeight="1" x14ac:dyDescent="0.3">
      <c r="A3" s="37" t="s">
        <v>0</v>
      </c>
      <c r="B3" s="345" t="s">
        <v>45</v>
      </c>
      <c r="C3" s="345"/>
      <c r="D3" s="37" t="s">
        <v>17</v>
      </c>
      <c r="E3" s="48" t="s">
        <v>18</v>
      </c>
      <c r="F3" s="37" t="s">
        <v>22</v>
      </c>
      <c r="G3" s="48" t="s">
        <v>24</v>
      </c>
      <c r="H3" s="37" t="s">
        <v>25</v>
      </c>
      <c r="I3" s="48" t="s">
        <v>26</v>
      </c>
      <c r="J3" s="37" t="s">
        <v>28</v>
      </c>
      <c r="K3" s="48" t="s">
        <v>29</v>
      </c>
      <c r="L3" s="37" t="s">
        <v>30</v>
      </c>
      <c r="M3" s="48" t="s">
        <v>32</v>
      </c>
      <c r="N3" s="37" t="s">
        <v>33</v>
      </c>
      <c r="O3" s="48" t="s">
        <v>34</v>
      </c>
      <c r="P3" s="37" t="s">
        <v>80</v>
      </c>
      <c r="Q3" s="37" t="s">
        <v>49</v>
      </c>
      <c r="R3" s="36" t="s">
        <v>17</v>
      </c>
      <c r="S3" s="30" t="s">
        <v>18</v>
      </c>
      <c r="T3" s="36" t="s">
        <v>22</v>
      </c>
      <c r="U3" s="30" t="s">
        <v>24</v>
      </c>
      <c r="V3" s="36" t="s">
        <v>25</v>
      </c>
      <c r="W3" s="30" t="s">
        <v>26</v>
      </c>
      <c r="X3" s="36" t="s">
        <v>28</v>
      </c>
      <c r="Y3" s="30" t="s">
        <v>29</v>
      </c>
      <c r="Z3" s="36" t="s">
        <v>30</v>
      </c>
      <c r="AA3" s="30" t="s">
        <v>32</v>
      </c>
      <c r="AB3" s="36" t="s">
        <v>33</v>
      </c>
      <c r="AC3" s="30" t="s">
        <v>34</v>
      </c>
    </row>
    <row r="4" spans="1:256" ht="15" customHeight="1" x14ac:dyDescent="0.25">
      <c r="A4" s="50" t="s">
        <v>83</v>
      </c>
      <c r="B4" s="51"/>
      <c r="C4" s="51"/>
      <c r="D4" s="51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52"/>
    </row>
    <row r="5" spans="1:256" ht="283.5" customHeight="1" x14ac:dyDescent="0.25">
      <c r="A5" s="333" t="s">
        <v>1</v>
      </c>
      <c r="B5" s="328" t="s">
        <v>84</v>
      </c>
      <c r="C5" s="53" t="s">
        <v>20</v>
      </c>
      <c r="D5" s="55" t="s">
        <v>216</v>
      </c>
      <c r="E5" s="55" t="s">
        <v>217</v>
      </c>
      <c r="F5" s="55" t="s">
        <v>218</v>
      </c>
      <c r="G5" s="55" t="s">
        <v>219</v>
      </c>
      <c r="H5" s="55" t="s">
        <v>218</v>
      </c>
      <c r="I5" s="55" t="s">
        <v>220</v>
      </c>
      <c r="J5" s="55" t="s">
        <v>219</v>
      </c>
      <c r="K5" s="55" t="s">
        <v>221</v>
      </c>
      <c r="L5" s="55" t="s">
        <v>222</v>
      </c>
      <c r="M5" s="55" t="s">
        <v>223</v>
      </c>
      <c r="N5" s="55" t="s">
        <v>222</v>
      </c>
      <c r="O5" s="55" t="s">
        <v>224</v>
      </c>
      <c r="P5" s="56"/>
      <c r="Q5" s="56"/>
    </row>
    <row r="6" spans="1:256" ht="106.2" customHeight="1" x14ac:dyDescent="0.25">
      <c r="A6" s="333"/>
      <c r="B6" s="328"/>
      <c r="C6" s="53"/>
      <c r="D6" s="55"/>
      <c r="E6" s="55"/>
      <c r="F6" s="55"/>
      <c r="G6" s="55"/>
      <c r="H6" s="55"/>
      <c r="I6" s="55"/>
      <c r="J6" s="55"/>
      <c r="K6" s="57" t="s">
        <v>199</v>
      </c>
      <c r="L6" s="57" t="s">
        <v>200</v>
      </c>
      <c r="M6" s="57" t="s">
        <v>201</v>
      </c>
      <c r="N6" s="57" t="s">
        <v>202</v>
      </c>
      <c r="O6" s="55" t="s">
        <v>204</v>
      </c>
      <c r="P6" s="56"/>
      <c r="Q6" s="56"/>
    </row>
    <row r="7" spans="1:256" ht="74.25" customHeight="1" x14ac:dyDescent="0.25">
      <c r="A7" s="333"/>
      <c r="B7" s="328"/>
      <c r="C7" s="53" t="s">
        <v>21</v>
      </c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256" ht="175.5" customHeight="1" x14ac:dyDescent="0.25">
      <c r="A8" s="333" t="s">
        <v>3</v>
      </c>
      <c r="B8" s="328" t="s">
        <v>85</v>
      </c>
      <c r="C8" s="53" t="s">
        <v>20</v>
      </c>
      <c r="D8" s="55"/>
      <c r="E8" s="56"/>
      <c r="F8" s="56"/>
      <c r="G8" s="56"/>
      <c r="H8" s="56"/>
      <c r="I8" s="57" t="s">
        <v>199</v>
      </c>
      <c r="J8" s="57" t="s">
        <v>200</v>
      </c>
      <c r="K8" s="57" t="s">
        <v>201</v>
      </c>
      <c r="L8" s="57" t="s">
        <v>202</v>
      </c>
      <c r="M8" s="346" t="s">
        <v>204</v>
      </c>
      <c r="N8" s="347"/>
      <c r="O8" s="348"/>
      <c r="P8" s="56"/>
      <c r="Q8" s="56"/>
    </row>
    <row r="9" spans="1:256" ht="34.200000000000003" customHeight="1" x14ac:dyDescent="0.25">
      <c r="A9" s="333"/>
      <c r="B9" s="328"/>
      <c r="C9" s="53" t="s">
        <v>21</v>
      </c>
      <c r="D9" s="55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256" ht="151.5" customHeight="1" x14ac:dyDescent="0.25">
      <c r="A10" s="333" t="s">
        <v>4</v>
      </c>
      <c r="B10" s="328" t="s">
        <v>86</v>
      </c>
      <c r="C10" s="53" t="s">
        <v>20</v>
      </c>
      <c r="D10" s="55" t="s">
        <v>205</v>
      </c>
      <c r="E10" s="55"/>
      <c r="F10" s="55" t="s">
        <v>206</v>
      </c>
      <c r="G10" s="55"/>
      <c r="H10" s="55" t="s">
        <v>207</v>
      </c>
      <c r="I10" s="55" t="s">
        <v>208</v>
      </c>
      <c r="J10" s="55" t="s">
        <v>209</v>
      </c>
      <c r="K10" s="55"/>
      <c r="L10" s="55"/>
      <c r="M10" s="55" t="s">
        <v>210</v>
      </c>
      <c r="N10" s="55"/>
      <c r="O10" s="55"/>
      <c r="P10" s="56"/>
      <c r="Q10" s="56"/>
    </row>
    <row r="11" spans="1:256" ht="40.5" customHeight="1" x14ac:dyDescent="0.25">
      <c r="A11" s="333"/>
      <c r="B11" s="328"/>
      <c r="C11" s="53" t="s">
        <v>21</v>
      </c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</row>
    <row r="12" spans="1:256" ht="355.5" customHeight="1" x14ac:dyDescent="0.25">
      <c r="A12" s="333" t="s">
        <v>5</v>
      </c>
      <c r="B12" s="328" t="s">
        <v>227</v>
      </c>
      <c r="C12" s="53" t="s">
        <v>20</v>
      </c>
      <c r="D12" s="55"/>
      <c r="E12" s="55" t="s">
        <v>148</v>
      </c>
      <c r="F12" s="55"/>
      <c r="G12" s="55" t="s">
        <v>149</v>
      </c>
      <c r="H12" s="55" t="s">
        <v>150</v>
      </c>
      <c r="I12" s="55" t="s">
        <v>151</v>
      </c>
      <c r="J12" s="55"/>
      <c r="K12" s="55"/>
      <c r="L12" s="55" t="s">
        <v>150</v>
      </c>
      <c r="M12" s="55"/>
      <c r="N12" s="55"/>
      <c r="O12" s="55" t="s">
        <v>152</v>
      </c>
      <c r="P12" s="56"/>
      <c r="Q12" s="56"/>
    </row>
    <row r="13" spans="1:256" ht="24" customHeight="1" x14ac:dyDescent="0.25">
      <c r="A13" s="333"/>
      <c r="B13" s="328"/>
      <c r="C13" s="53" t="s">
        <v>21</v>
      </c>
      <c r="D13" s="55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</row>
    <row r="14" spans="1:256" ht="96" customHeight="1" x14ac:dyDescent="0.25">
      <c r="A14" s="333" t="s">
        <v>9</v>
      </c>
      <c r="B14" s="328" t="s">
        <v>87</v>
      </c>
      <c r="C14" s="53" t="s">
        <v>20</v>
      </c>
      <c r="D14" s="55"/>
      <c r="E14" s="56"/>
      <c r="F14" s="61" t="s">
        <v>239</v>
      </c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</row>
    <row r="15" spans="1:256" ht="39" customHeight="1" x14ac:dyDescent="0.25">
      <c r="A15" s="333"/>
      <c r="B15" s="328"/>
      <c r="C15" s="53" t="s">
        <v>21</v>
      </c>
      <c r="D15" s="55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</row>
    <row r="16" spans="1:256" x14ac:dyDescent="0.25">
      <c r="A16" s="32" t="s">
        <v>88</v>
      </c>
      <c r="B16" s="62"/>
      <c r="C16" s="62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60"/>
      <c r="AI16" s="329"/>
      <c r="AJ16" s="329"/>
      <c r="AK16" s="329"/>
      <c r="AZ16" s="329"/>
      <c r="BA16" s="329"/>
      <c r="BB16" s="329"/>
      <c r="BQ16" s="329"/>
      <c r="BR16" s="329"/>
      <c r="BS16" s="329"/>
      <c r="CH16" s="329"/>
      <c r="CI16" s="329"/>
      <c r="CJ16" s="329"/>
      <c r="CY16" s="329"/>
      <c r="CZ16" s="329"/>
      <c r="DA16" s="329"/>
      <c r="DP16" s="329"/>
      <c r="DQ16" s="329"/>
      <c r="DR16" s="329"/>
      <c r="EG16" s="329"/>
      <c r="EH16" s="329"/>
      <c r="EI16" s="329"/>
      <c r="EX16" s="329"/>
      <c r="EY16" s="329"/>
      <c r="EZ16" s="329"/>
      <c r="FO16" s="329"/>
      <c r="FP16" s="329"/>
      <c r="FQ16" s="329"/>
      <c r="GF16" s="329"/>
      <c r="GG16" s="329"/>
      <c r="GH16" s="329"/>
      <c r="GW16" s="329"/>
      <c r="GX16" s="329"/>
      <c r="GY16" s="329"/>
      <c r="HN16" s="329"/>
      <c r="HO16" s="329"/>
      <c r="HP16" s="329"/>
      <c r="IE16" s="329"/>
      <c r="IF16" s="329"/>
      <c r="IG16" s="329"/>
      <c r="IV16" s="329"/>
    </row>
    <row r="17" spans="1:17" ht="320.25" customHeight="1" x14ac:dyDescent="0.25">
      <c r="A17" s="333" t="s">
        <v>6</v>
      </c>
      <c r="B17" s="328" t="s">
        <v>89</v>
      </c>
      <c r="C17" s="53" t="s">
        <v>20</v>
      </c>
      <c r="D17" s="63" t="s">
        <v>157</v>
      </c>
      <c r="E17" s="63" t="s">
        <v>158</v>
      </c>
      <c r="F17" s="63" t="s">
        <v>159</v>
      </c>
      <c r="G17" s="63" t="s">
        <v>160</v>
      </c>
      <c r="H17" s="63" t="s">
        <v>161</v>
      </c>
      <c r="I17" s="56"/>
      <c r="J17" s="56"/>
      <c r="K17" s="56"/>
      <c r="L17" s="56"/>
      <c r="M17" s="56"/>
      <c r="N17" s="56"/>
      <c r="O17" s="56"/>
      <c r="P17" s="56"/>
      <c r="Q17" s="56"/>
    </row>
    <row r="18" spans="1:17" ht="39.9" customHeight="1" x14ac:dyDescent="0.25">
      <c r="A18" s="333"/>
      <c r="B18" s="328"/>
      <c r="C18" s="53" t="s">
        <v>21</v>
      </c>
      <c r="D18" s="55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</row>
    <row r="19" spans="1:17" ht="194.25" customHeight="1" x14ac:dyDescent="0.25">
      <c r="A19" s="333" t="s">
        <v>7</v>
      </c>
      <c r="B19" s="328" t="s">
        <v>225</v>
      </c>
      <c r="C19" s="53" t="s">
        <v>20</v>
      </c>
      <c r="D19" s="57" t="s">
        <v>240</v>
      </c>
      <c r="E19" s="57" t="s">
        <v>241</v>
      </c>
      <c r="F19" s="64" t="s">
        <v>170</v>
      </c>
      <c r="G19" s="57" t="s">
        <v>171</v>
      </c>
      <c r="H19" s="65"/>
      <c r="I19" s="65"/>
      <c r="J19" s="65"/>
      <c r="K19" s="57"/>
      <c r="L19" s="57"/>
      <c r="M19" s="57"/>
      <c r="N19" s="57"/>
      <c r="O19" s="57"/>
      <c r="P19" s="57" t="s">
        <v>172</v>
      </c>
      <c r="Q19" s="56"/>
    </row>
    <row r="20" spans="1:17" ht="39.9" customHeight="1" x14ac:dyDescent="0.25">
      <c r="A20" s="333"/>
      <c r="B20" s="328"/>
      <c r="C20" s="53" t="s">
        <v>21</v>
      </c>
      <c r="D20" s="55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1:17" ht="211.5" customHeight="1" x14ac:dyDescent="0.25">
      <c r="A21" s="333" t="s">
        <v>8</v>
      </c>
      <c r="B21" s="328" t="s">
        <v>228</v>
      </c>
      <c r="C21" s="53" t="s">
        <v>20</v>
      </c>
      <c r="D21" s="66" t="s">
        <v>242</v>
      </c>
      <c r="E21" s="66" t="s">
        <v>173</v>
      </c>
      <c r="F21" s="66" t="s">
        <v>170</v>
      </c>
      <c r="G21" s="67" t="s">
        <v>174</v>
      </c>
      <c r="H21" s="67" t="s">
        <v>174</v>
      </c>
      <c r="I21" s="66" t="s">
        <v>174</v>
      </c>
      <c r="J21" s="66" t="s">
        <v>174</v>
      </c>
      <c r="K21" s="66" t="s">
        <v>174</v>
      </c>
      <c r="L21" s="66" t="s">
        <v>174</v>
      </c>
      <c r="M21" s="66" t="s">
        <v>174</v>
      </c>
      <c r="N21" s="66" t="s">
        <v>175</v>
      </c>
      <c r="O21" s="66" t="s">
        <v>176</v>
      </c>
      <c r="P21" s="57" t="s">
        <v>177</v>
      </c>
      <c r="Q21" s="56"/>
    </row>
    <row r="22" spans="1:17" ht="31.5" customHeight="1" x14ac:dyDescent="0.25">
      <c r="A22" s="333"/>
      <c r="B22" s="328"/>
      <c r="C22" s="53" t="s">
        <v>21</v>
      </c>
      <c r="D22" s="55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</row>
    <row r="23" spans="1:17" s="69" customFormat="1" ht="223.5" customHeight="1" x14ac:dyDescent="0.25">
      <c r="A23" s="338" t="s">
        <v>14</v>
      </c>
      <c r="B23" s="334" t="s">
        <v>229</v>
      </c>
      <c r="C23" s="68" t="s">
        <v>20</v>
      </c>
      <c r="D23" s="57" t="str">
        <f>$D$19</f>
        <v>подготовка конкурсной документации</v>
      </c>
      <c r="E23" s="57" t="s">
        <v>243</v>
      </c>
      <c r="F23" s="64" t="s">
        <v>170</v>
      </c>
      <c r="G23" s="57" t="s">
        <v>178</v>
      </c>
      <c r="H23" s="57" t="s">
        <v>179</v>
      </c>
      <c r="I23" s="57" t="s">
        <v>134</v>
      </c>
      <c r="J23" s="57"/>
      <c r="K23" s="57" t="s">
        <v>180</v>
      </c>
      <c r="L23" s="57"/>
      <c r="M23" s="65"/>
      <c r="N23" s="65"/>
      <c r="O23" s="65"/>
      <c r="P23" s="57" t="s">
        <v>181</v>
      </c>
      <c r="Q23" s="65"/>
    </row>
    <row r="24" spans="1:17" s="69" customFormat="1" ht="39.9" customHeight="1" x14ac:dyDescent="0.25">
      <c r="A24" s="339"/>
      <c r="B24" s="334"/>
      <c r="C24" s="68" t="s">
        <v>21</v>
      </c>
      <c r="D24" s="57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1:17" s="69" customFormat="1" ht="104.25" customHeight="1" x14ac:dyDescent="0.25">
      <c r="A25" s="337" t="s">
        <v>15</v>
      </c>
      <c r="B25" s="334" t="s">
        <v>230</v>
      </c>
      <c r="C25" s="68" t="s">
        <v>20</v>
      </c>
      <c r="D25" s="70"/>
      <c r="E25" s="57" t="str">
        <f>$D$19</f>
        <v>подготовка конкурсной документации</v>
      </c>
      <c r="F25" s="64" t="s">
        <v>170</v>
      </c>
      <c r="G25" s="57" t="s">
        <v>182</v>
      </c>
      <c r="H25" s="57" t="str">
        <f>$D$19</f>
        <v>подготовка конкурсной документации</v>
      </c>
      <c r="I25" s="64" t="s">
        <v>170</v>
      </c>
      <c r="J25" s="57" t="s">
        <v>182</v>
      </c>
      <c r="K25" s="65"/>
      <c r="L25" s="65"/>
      <c r="M25" s="65"/>
      <c r="N25" s="65"/>
      <c r="O25" s="65"/>
      <c r="P25" s="66" t="s">
        <v>183</v>
      </c>
      <c r="Q25" s="65"/>
    </row>
    <row r="26" spans="1:17" s="69" customFormat="1" ht="39.9" customHeight="1" x14ac:dyDescent="0.25">
      <c r="A26" s="337"/>
      <c r="B26" s="334"/>
      <c r="C26" s="68" t="s">
        <v>21</v>
      </c>
      <c r="D26" s="57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1:17" x14ac:dyDescent="0.25">
      <c r="A27" s="32" t="s">
        <v>90</v>
      </c>
      <c r="B27" s="71"/>
      <c r="C27" s="71"/>
      <c r="D27" s="55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7" ht="201.75" customHeight="1" x14ac:dyDescent="0.25">
      <c r="A28" s="53" t="s">
        <v>16</v>
      </c>
      <c r="B28" s="54" t="s">
        <v>231</v>
      </c>
      <c r="C28" s="53" t="s">
        <v>20</v>
      </c>
      <c r="D28" s="55" t="s">
        <v>138</v>
      </c>
      <c r="E28" s="55" t="s">
        <v>138</v>
      </c>
      <c r="F28" s="55" t="s">
        <v>138</v>
      </c>
      <c r="G28" s="55" t="s">
        <v>139</v>
      </c>
      <c r="H28" s="55" t="s">
        <v>139</v>
      </c>
      <c r="I28" s="55" t="s">
        <v>139</v>
      </c>
      <c r="J28" s="55" t="s">
        <v>140</v>
      </c>
      <c r="K28" s="55" t="s">
        <v>140</v>
      </c>
      <c r="L28" s="55" t="s">
        <v>140</v>
      </c>
      <c r="M28" s="55" t="s">
        <v>141</v>
      </c>
      <c r="N28" s="55" t="s">
        <v>141</v>
      </c>
      <c r="O28" s="56"/>
      <c r="P28" s="56"/>
      <c r="Q28" s="56"/>
    </row>
    <row r="29" spans="1:17" ht="39.9" customHeight="1" x14ac:dyDescent="0.25">
      <c r="A29" s="53"/>
      <c r="B29" s="54"/>
      <c r="C29" s="53" t="s">
        <v>21</v>
      </c>
      <c r="D29" s="55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</row>
    <row r="30" spans="1:17" x14ac:dyDescent="0.25">
      <c r="A30" s="33" t="s">
        <v>91</v>
      </c>
      <c r="B30" s="72"/>
      <c r="C30" s="73"/>
      <c r="D30" s="74"/>
      <c r="E30" s="75"/>
      <c r="F30" s="75"/>
      <c r="G30" s="76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 ht="241.5" customHeight="1" x14ac:dyDescent="0.25">
      <c r="A31" s="333" t="s">
        <v>93</v>
      </c>
      <c r="B31" s="328" t="s">
        <v>92</v>
      </c>
      <c r="C31" s="53" t="s">
        <v>20</v>
      </c>
      <c r="D31" s="55" t="s">
        <v>211</v>
      </c>
      <c r="E31" s="55" t="s">
        <v>212</v>
      </c>
      <c r="F31" s="55" t="s">
        <v>213</v>
      </c>
      <c r="G31" s="55" t="s">
        <v>213</v>
      </c>
      <c r="H31" s="55" t="s">
        <v>140</v>
      </c>
      <c r="I31" s="55" t="s">
        <v>141</v>
      </c>
      <c r="J31" s="55" t="s">
        <v>141</v>
      </c>
      <c r="K31" s="55" t="s">
        <v>141</v>
      </c>
      <c r="L31" s="55" t="s">
        <v>141</v>
      </c>
      <c r="M31" s="55" t="s">
        <v>214</v>
      </c>
      <c r="N31" s="55" t="s">
        <v>214</v>
      </c>
      <c r="O31" s="55" t="s">
        <v>214</v>
      </c>
      <c r="P31" s="56"/>
      <c r="Q31" s="56"/>
    </row>
    <row r="32" spans="1:17" ht="45.75" customHeight="1" x14ac:dyDescent="0.25">
      <c r="A32" s="333"/>
      <c r="B32" s="328"/>
      <c r="C32" s="53" t="s">
        <v>21</v>
      </c>
      <c r="D32" s="55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</row>
    <row r="33" spans="1:17" x14ac:dyDescent="0.25">
      <c r="A33" s="32" t="s">
        <v>94</v>
      </c>
      <c r="B33" s="54"/>
      <c r="C33" s="53"/>
      <c r="D33" s="55"/>
      <c r="E33" s="56"/>
      <c r="F33" s="56"/>
      <c r="G33" s="56"/>
      <c r="H33" s="58"/>
      <c r="I33" s="77"/>
      <c r="J33" s="77"/>
      <c r="K33" s="77"/>
      <c r="L33" s="77"/>
      <c r="M33" s="77"/>
      <c r="N33" s="77"/>
      <c r="O33" s="77"/>
      <c r="P33" s="77"/>
      <c r="Q33" s="77"/>
    </row>
    <row r="34" spans="1:17" ht="30.75" customHeight="1" x14ac:dyDescent="0.25">
      <c r="A34" s="333" t="s">
        <v>95</v>
      </c>
      <c r="B34" s="328" t="s">
        <v>96</v>
      </c>
      <c r="C34" s="53" t="s">
        <v>20</v>
      </c>
      <c r="D34" s="55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1:17" ht="30.75" customHeight="1" x14ac:dyDescent="0.25">
      <c r="A35" s="333"/>
      <c r="B35" s="328"/>
      <c r="C35" s="53" t="s">
        <v>21</v>
      </c>
      <c r="D35" s="5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</row>
    <row r="36" spans="1:17" ht="39.9" customHeight="1" x14ac:dyDescent="0.25">
      <c r="A36" s="342" t="s">
        <v>97</v>
      </c>
      <c r="B36" s="335" t="s">
        <v>128</v>
      </c>
      <c r="C36" s="53" t="s">
        <v>20</v>
      </c>
      <c r="D36" s="55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</row>
    <row r="37" spans="1:17" ht="39.9" customHeight="1" x14ac:dyDescent="0.25">
      <c r="A37" s="343"/>
      <c r="B37" s="336"/>
      <c r="C37" s="53" t="s">
        <v>21</v>
      </c>
      <c r="D37" s="55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</row>
    <row r="38" spans="1:17" x14ac:dyDescent="0.25">
      <c r="A38" s="34" t="s">
        <v>98</v>
      </c>
      <c r="B38" s="78"/>
      <c r="C38" s="79"/>
      <c r="D38" s="80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 ht="238.5" customHeight="1" x14ac:dyDescent="0.25">
      <c r="A39" s="333" t="s">
        <v>99</v>
      </c>
      <c r="B39" s="328" t="s">
        <v>226</v>
      </c>
      <c r="C39" s="53" t="s">
        <v>20</v>
      </c>
      <c r="D39" s="92"/>
      <c r="E39" s="92" t="s">
        <v>245</v>
      </c>
      <c r="F39" s="92" t="s">
        <v>244</v>
      </c>
      <c r="G39" s="92" t="s">
        <v>233</v>
      </c>
      <c r="H39" s="330" t="s">
        <v>246</v>
      </c>
      <c r="I39" s="331"/>
      <c r="J39" s="331"/>
      <c r="K39" s="331"/>
      <c r="L39" s="331"/>
      <c r="M39" s="331"/>
      <c r="N39" s="331"/>
      <c r="O39" s="332"/>
      <c r="P39" s="55" t="s">
        <v>188</v>
      </c>
      <c r="Q39" s="56"/>
    </row>
    <row r="40" spans="1:17" ht="39.9" customHeight="1" x14ac:dyDescent="0.25">
      <c r="A40" s="333" t="s">
        <v>10</v>
      </c>
      <c r="B40" s="328" t="s">
        <v>11</v>
      </c>
      <c r="C40" s="53" t="s">
        <v>21</v>
      </c>
      <c r="D40" s="55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</row>
    <row r="41" spans="1:17" ht="194.25" customHeight="1" x14ac:dyDescent="0.25">
      <c r="A41" s="333" t="s">
        <v>100</v>
      </c>
      <c r="B41" s="328" t="s">
        <v>101</v>
      </c>
      <c r="C41" s="53" t="s">
        <v>20</v>
      </c>
      <c r="D41" s="55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82" t="s">
        <v>153</v>
      </c>
      <c r="Q41" s="56"/>
    </row>
    <row r="42" spans="1:17" ht="39.9" customHeight="1" x14ac:dyDescent="0.25">
      <c r="A42" s="333"/>
      <c r="B42" s="328"/>
      <c r="C42" s="53" t="s">
        <v>21</v>
      </c>
      <c r="D42" s="55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</row>
    <row r="43" spans="1:17" ht="186" customHeight="1" x14ac:dyDescent="0.25">
      <c r="A43" s="333" t="s">
        <v>102</v>
      </c>
      <c r="B43" s="328" t="s">
        <v>103</v>
      </c>
      <c r="C43" s="53" t="s">
        <v>20</v>
      </c>
      <c r="D43" s="57" t="s">
        <v>199</v>
      </c>
      <c r="E43" s="57" t="s">
        <v>200</v>
      </c>
      <c r="F43" s="57" t="s">
        <v>203</v>
      </c>
      <c r="G43" s="325" t="s">
        <v>191</v>
      </c>
      <c r="H43" s="326"/>
      <c r="I43" s="326"/>
      <c r="J43" s="326"/>
      <c r="K43" s="326"/>
      <c r="L43" s="326"/>
      <c r="M43" s="326"/>
      <c r="N43" s="326"/>
      <c r="O43" s="327"/>
      <c r="P43" s="56"/>
      <c r="Q43" s="56"/>
    </row>
    <row r="44" spans="1:17" ht="39.9" customHeight="1" x14ac:dyDescent="0.25">
      <c r="A44" s="333"/>
      <c r="B44" s="328"/>
      <c r="C44" s="53" t="s">
        <v>21</v>
      </c>
      <c r="D44" s="55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</row>
    <row r="45" spans="1:17" ht="278.25" customHeight="1" x14ac:dyDescent="0.25">
      <c r="A45" s="333" t="s">
        <v>104</v>
      </c>
      <c r="B45" s="328" t="s">
        <v>105</v>
      </c>
      <c r="C45" s="53" t="s">
        <v>20</v>
      </c>
      <c r="D45" s="83" t="s">
        <v>189</v>
      </c>
      <c r="E45" s="83" t="s">
        <v>190</v>
      </c>
      <c r="F45" s="83" t="s">
        <v>191</v>
      </c>
      <c r="G45" s="83" t="s">
        <v>191</v>
      </c>
      <c r="H45" s="83" t="s">
        <v>192</v>
      </c>
      <c r="I45" s="83" t="s">
        <v>191</v>
      </c>
      <c r="J45" s="83" t="s">
        <v>191</v>
      </c>
      <c r="K45" s="83" t="s">
        <v>193</v>
      </c>
      <c r="L45" s="83" t="s">
        <v>191</v>
      </c>
      <c r="M45" s="83" t="s">
        <v>194</v>
      </c>
      <c r="N45" s="83" t="s">
        <v>195</v>
      </c>
      <c r="O45" s="83" t="s">
        <v>196</v>
      </c>
      <c r="P45" s="83" t="s">
        <v>197</v>
      </c>
      <c r="Q45" s="56"/>
    </row>
    <row r="46" spans="1:17" ht="39.9" customHeight="1" x14ac:dyDescent="0.25">
      <c r="A46" s="333" t="s">
        <v>12</v>
      </c>
      <c r="B46" s="328" t="s">
        <v>13</v>
      </c>
      <c r="C46" s="53" t="s">
        <v>21</v>
      </c>
      <c r="D46" s="55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17" ht="39.9" customHeight="1" x14ac:dyDescent="0.25">
      <c r="A47" s="340" t="s">
        <v>107</v>
      </c>
      <c r="B47" s="335" t="s">
        <v>106</v>
      </c>
      <c r="C47" s="53" t="s">
        <v>20</v>
      </c>
      <c r="D47" s="55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1:17" ht="39.9" customHeight="1" x14ac:dyDescent="0.25">
      <c r="A48" s="341"/>
      <c r="B48" s="336"/>
      <c r="C48" s="53" t="s">
        <v>21</v>
      </c>
      <c r="D48" s="55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1:17" ht="129.75" customHeight="1" x14ac:dyDescent="0.25">
      <c r="A49" s="340" t="s">
        <v>108</v>
      </c>
      <c r="B49" s="335" t="s">
        <v>109</v>
      </c>
      <c r="C49" s="84" t="s">
        <v>20</v>
      </c>
      <c r="D49" s="31" t="s">
        <v>247</v>
      </c>
      <c r="E49" s="31" t="s">
        <v>247</v>
      </c>
      <c r="F49" s="31" t="s">
        <v>247</v>
      </c>
      <c r="G49" s="31" t="s">
        <v>248</v>
      </c>
      <c r="H49" s="31" t="s">
        <v>249</v>
      </c>
      <c r="I49" s="94" t="s">
        <v>250</v>
      </c>
      <c r="J49" s="31" t="s">
        <v>251</v>
      </c>
      <c r="K49" s="31" t="s">
        <v>247</v>
      </c>
      <c r="L49" s="31" t="s">
        <v>252</v>
      </c>
      <c r="M49" s="31" t="s">
        <v>247</v>
      </c>
      <c r="N49" s="94" t="s">
        <v>253</v>
      </c>
      <c r="O49" s="31" t="s">
        <v>247</v>
      </c>
      <c r="P49" s="85"/>
      <c r="Q49" s="85"/>
    </row>
    <row r="50" spans="1:17" ht="39.9" customHeight="1" x14ac:dyDescent="0.25">
      <c r="A50" s="341"/>
      <c r="B50" s="336"/>
      <c r="C50" s="53" t="s">
        <v>21</v>
      </c>
      <c r="D50" s="55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1:17" s="69" customFormat="1" ht="391.5" customHeight="1" x14ac:dyDescent="0.25">
      <c r="A51" s="333" t="s">
        <v>110</v>
      </c>
      <c r="B51" s="328" t="s">
        <v>111</v>
      </c>
      <c r="C51" s="68" t="s">
        <v>20</v>
      </c>
      <c r="D51" s="57" t="s">
        <v>130</v>
      </c>
      <c r="E51" s="57" t="s">
        <v>131</v>
      </c>
      <c r="F51" s="57" t="s">
        <v>132</v>
      </c>
      <c r="G51" s="57" t="s">
        <v>133</v>
      </c>
      <c r="H51" s="57" t="s">
        <v>134</v>
      </c>
      <c r="I51" s="57" t="s">
        <v>135</v>
      </c>
      <c r="J51" s="57" t="s">
        <v>135</v>
      </c>
      <c r="K51" s="57" t="s">
        <v>135</v>
      </c>
      <c r="L51" s="57" t="s">
        <v>136</v>
      </c>
      <c r="M51" s="65"/>
      <c r="N51" s="65"/>
      <c r="O51" s="65"/>
      <c r="P51" s="57" t="s">
        <v>137</v>
      </c>
      <c r="Q51" s="65"/>
    </row>
    <row r="52" spans="1:17" ht="39.9" customHeight="1" x14ac:dyDescent="0.25">
      <c r="A52" s="333"/>
      <c r="B52" s="328"/>
      <c r="C52" s="53" t="s">
        <v>21</v>
      </c>
      <c r="D52" s="86"/>
      <c r="E52" s="85"/>
      <c r="F52" s="85"/>
      <c r="G52" s="85"/>
      <c r="H52" s="85"/>
      <c r="I52" s="85"/>
      <c r="J52" s="85"/>
      <c r="K52" s="85"/>
      <c r="L52" s="85"/>
      <c r="M52" s="85"/>
      <c r="N52" s="56"/>
      <c r="O52" s="56"/>
      <c r="P52" s="56"/>
      <c r="Q52" s="56"/>
    </row>
    <row r="53" spans="1:17" ht="75.75" customHeight="1" x14ac:dyDescent="0.25">
      <c r="A53" s="333" t="s">
        <v>113</v>
      </c>
      <c r="B53" s="328" t="s">
        <v>112</v>
      </c>
      <c r="C53" s="53" t="s">
        <v>20</v>
      </c>
      <c r="D53" s="83" t="s">
        <v>142</v>
      </c>
      <c r="E53" s="83" t="s">
        <v>142</v>
      </c>
      <c r="F53" s="83" t="s">
        <v>142</v>
      </c>
      <c r="G53" s="83" t="s">
        <v>147</v>
      </c>
      <c r="H53" s="83" t="s">
        <v>143</v>
      </c>
      <c r="I53" s="83" t="s">
        <v>201</v>
      </c>
      <c r="J53" s="83" t="s">
        <v>144</v>
      </c>
      <c r="K53" s="83" t="s">
        <v>145</v>
      </c>
      <c r="L53" s="83" t="s">
        <v>146</v>
      </c>
      <c r="M53" s="83"/>
      <c r="N53" s="81"/>
      <c r="O53" s="55"/>
      <c r="P53" s="55"/>
      <c r="Q53" s="55"/>
    </row>
    <row r="54" spans="1:17" ht="31.5" customHeight="1" x14ac:dyDescent="0.25">
      <c r="A54" s="333"/>
      <c r="B54" s="328"/>
      <c r="C54" s="53" t="s">
        <v>21</v>
      </c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55"/>
      <c r="O54" s="55"/>
      <c r="P54" s="55"/>
      <c r="Q54" s="55"/>
    </row>
    <row r="55" spans="1:17" ht="52.5" customHeight="1" x14ac:dyDescent="0.25">
      <c r="A55" s="333" t="s">
        <v>114</v>
      </c>
      <c r="B55" s="328" t="s">
        <v>115</v>
      </c>
      <c r="C55" s="53" t="s">
        <v>20</v>
      </c>
      <c r="D55" s="55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6" spans="1:17" ht="52.5" customHeight="1" x14ac:dyDescent="0.25">
      <c r="A56" s="333"/>
      <c r="B56" s="328"/>
      <c r="C56" s="53" t="s">
        <v>21</v>
      </c>
      <c r="D56" s="55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</row>
    <row r="57" spans="1:17" ht="409.5" customHeight="1" x14ac:dyDescent="0.25">
      <c r="A57" s="333" t="s">
        <v>116</v>
      </c>
      <c r="B57" s="328" t="s">
        <v>117</v>
      </c>
      <c r="C57" s="53" t="s">
        <v>20</v>
      </c>
      <c r="D57" s="93" t="s">
        <v>234</v>
      </c>
      <c r="E57" s="92"/>
      <c r="F57" s="92" t="s">
        <v>235</v>
      </c>
      <c r="G57" s="349" t="s">
        <v>232</v>
      </c>
      <c r="H57" s="349"/>
      <c r="I57" s="92" t="s">
        <v>236</v>
      </c>
      <c r="J57" s="92" t="s">
        <v>237</v>
      </c>
      <c r="K57" s="346" t="s">
        <v>238</v>
      </c>
      <c r="L57" s="347"/>
      <c r="M57" s="347"/>
      <c r="N57" s="347"/>
      <c r="O57" s="348"/>
      <c r="P57" s="88" t="s">
        <v>198</v>
      </c>
      <c r="Q57" s="56"/>
    </row>
    <row r="58" spans="1:17" ht="39.9" customHeight="1" x14ac:dyDescent="0.25">
      <c r="A58" s="333"/>
      <c r="B58" s="328"/>
      <c r="C58" s="53" t="s">
        <v>21</v>
      </c>
      <c r="D58" s="55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</row>
    <row r="59" spans="1:17" s="69" customFormat="1" ht="183.75" customHeight="1" x14ac:dyDescent="0.25">
      <c r="A59" s="338" t="s">
        <v>119</v>
      </c>
      <c r="B59" s="338" t="s">
        <v>118</v>
      </c>
      <c r="C59" s="338" t="s">
        <v>20</v>
      </c>
      <c r="D59" s="57"/>
      <c r="E59" s="57" t="s">
        <v>166</v>
      </c>
      <c r="F59" s="57" t="s">
        <v>167</v>
      </c>
      <c r="G59" s="89" t="s">
        <v>168</v>
      </c>
      <c r="H59" s="89" t="s">
        <v>168</v>
      </c>
      <c r="I59" s="89" t="s">
        <v>168</v>
      </c>
      <c r="J59" s="89" t="s">
        <v>168</v>
      </c>
      <c r="K59" s="89" t="s">
        <v>168</v>
      </c>
      <c r="L59" s="89" t="s">
        <v>168</v>
      </c>
      <c r="M59" s="89" t="s">
        <v>168</v>
      </c>
      <c r="N59" s="89" t="s">
        <v>168</v>
      </c>
      <c r="O59" s="89" t="s">
        <v>169</v>
      </c>
      <c r="P59" s="65"/>
      <c r="Q59" s="65"/>
    </row>
    <row r="60" spans="1:17" s="69" customFormat="1" ht="150" customHeight="1" x14ac:dyDescent="0.25">
      <c r="A60" s="344"/>
      <c r="B60" s="344"/>
      <c r="C60" s="344"/>
      <c r="D60" s="57" t="s">
        <v>162</v>
      </c>
      <c r="E60" s="57" t="s">
        <v>162</v>
      </c>
      <c r="F60" s="57" t="s">
        <v>162</v>
      </c>
      <c r="G60" s="57" t="s">
        <v>162</v>
      </c>
      <c r="H60" s="57" t="s">
        <v>162</v>
      </c>
      <c r="I60" s="57" t="s">
        <v>162</v>
      </c>
      <c r="J60" s="57" t="s">
        <v>162</v>
      </c>
      <c r="K60" s="57" t="s">
        <v>162</v>
      </c>
      <c r="L60" s="57" t="s">
        <v>162</v>
      </c>
      <c r="M60" s="57" t="s">
        <v>162</v>
      </c>
      <c r="N60" s="57" t="s">
        <v>162</v>
      </c>
      <c r="O60" s="57" t="s">
        <v>162</v>
      </c>
      <c r="P60" s="65"/>
      <c r="Q60" s="65"/>
    </row>
    <row r="61" spans="1:17" s="69" customFormat="1" ht="316.5" customHeight="1" x14ac:dyDescent="0.25">
      <c r="A61" s="344"/>
      <c r="B61" s="344"/>
      <c r="C61" s="339"/>
      <c r="D61" s="57" t="s">
        <v>163</v>
      </c>
      <c r="E61" s="57" t="s">
        <v>164</v>
      </c>
      <c r="F61" s="57" t="s">
        <v>165</v>
      </c>
      <c r="G61" s="57" t="s">
        <v>165</v>
      </c>
      <c r="H61" s="57" t="s">
        <v>165</v>
      </c>
      <c r="I61" s="57" t="s">
        <v>165</v>
      </c>
      <c r="J61" s="57" t="s">
        <v>165</v>
      </c>
      <c r="K61" s="57" t="s">
        <v>165</v>
      </c>
      <c r="L61" s="57" t="s">
        <v>165</v>
      </c>
      <c r="M61" s="57" t="s">
        <v>165</v>
      </c>
      <c r="N61" s="57" t="s">
        <v>165</v>
      </c>
      <c r="O61" s="57" t="s">
        <v>165</v>
      </c>
      <c r="P61" s="65"/>
      <c r="Q61" s="65"/>
    </row>
    <row r="62" spans="1:17" s="69" customFormat="1" ht="39.9" customHeight="1" x14ac:dyDescent="0.25">
      <c r="A62" s="339"/>
      <c r="B62" s="339"/>
      <c r="C62" s="68" t="s">
        <v>21</v>
      </c>
      <c r="D62" s="57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1:17" ht="39.9" customHeight="1" x14ac:dyDescent="0.25">
      <c r="A63" s="333" t="s">
        <v>120</v>
      </c>
      <c r="B63" s="328" t="s">
        <v>121</v>
      </c>
      <c r="C63" s="53" t="s">
        <v>20</v>
      </c>
      <c r="D63" s="55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1:17" ht="39.9" customHeight="1" x14ac:dyDescent="0.25">
      <c r="A64" s="333"/>
      <c r="B64" s="328"/>
      <c r="C64" s="53" t="s">
        <v>21</v>
      </c>
      <c r="D64" s="55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</row>
    <row r="65" spans="1:20" s="69" customFormat="1" ht="154.5" customHeight="1" x14ac:dyDescent="0.25">
      <c r="A65" s="337" t="s">
        <v>122</v>
      </c>
      <c r="B65" s="334" t="s">
        <v>123</v>
      </c>
      <c r="C65" s="68" t="s">
        <v>20</v>
      </c>
      <c r="D65" s="66"/>
      <c r="E65" s="66"/>
      <c r="F65" s="66" t="s">
        <v>184</v>
      </c>
      <c r="G65" s="66" t="s">
        <v>170</v>
      </c>
      <c r="H65" s="66" t="s">
        <v>185</v>
      </c>
      <c r="I65" s="66"/>
      <c r="J65" s="66" t="s">
        <v>185</v>
      </c>
      <c r="K65" s="66"/>
      <c r="L65" s="66"/>
      <c r="M65" s="66" t="s">
        <v>185</v>
      </c>
      <c r="N65" s="66"/>
      <c r="O65" s="66" t="s">
        <v>186</v>
      </c>
      <c r="P65" s="66" t="s">
        <v>187</v>
      </c>
      <c r="Q65" s="65"/>
    </row>
    <row r="66" spans="1:20" s="69" customFormat="1" ht="39.9" customHeight="1" x14ac:dyDescent="0.25">
      <c r="A66" s="337"/>
      <c r="B66" s="334"/>
      <c r="C66" s="68" t="s">
        <v>21</v>
      </c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1:20" ht="39.9" customHeight="1" x14ac:dyDescent="0.25">
      <c r="A67" s="333" t="s">
        <v>124</v>
      </c>
      <c r="B67" s="328" t="s">
        <v>125</v>
      </c>
      <c r="C67" s="53" t="s">
        <v>20</v>
      </c>
      <c r="D67" s="55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</row>
    <row r="68" spans="1:20" ht="39.9" customHeight="1" x14ac:dyDescent="0.25">
      <c r="A68" s="333"/>
      <c r="B68" s="328"/>
      <c r="C68" s="53" t="s">
        <v>21</v>
      </c>
      <c r="D68" s="55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</row>
    <row r="69" spans="1:20" ht="147" customHeight="1" x14ac:dyDescent="0.25">
      <c r="A69" s="340" t="s">
        <v>126</v>
      </c>
      <c r="B69" s="335" t="s">
        <v>127</v>
      </c>
      <c r="C69" s="53" t="s">
        <v>20</v>
      </c>
      <c r="D69" s="55"/>
      <c r="E69" s="90" t="s">
        <v>154</v>
      </c>
      <c r="F69" s="90" t="s">
        <v>155</v>
      </c>
      <c r="G69" s="56"/>
      <c r="H69" s="56"/>
      <c r="I69" s="56"/>
      <c r="J69" s="56"/>
      <c r="K69" s="56"/>
      <c r="L69" s="56"/>
      <c r="M69" s="56"/>
      <c r="N69" s="56"/>
      <c r="O69" s="90" t="s">
        <v>156</v>
      </c>
      <c r="P69" s="56"/>
      <c r="Q69" s="56"/>
    </row>
    <row r="70" spans="1:20" ht="39.9" customHeight="1" x14ac:dyDescent="0.25">
      <c r="A70" s="341"/>
      <c r="B70" s="336"/>
      <c r="C70" s="53" t="s">
        <v>21</v>
      </c>
      <c r="D70" s="55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</row>
    <row r="71" spans="1:20" x14ac:dyDescent="0.25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</row>
    <row r="73" spans="1:20" x14ac:dyDescent="0.25">
      <c r="B73" s="323" t="s">
        <v>254</v>
      </c>
      <c r="C73" s="323"/>
      <c r="D73" s="323"/>
      <c r="E73" s="323"/>
      <c r="F73" s="323"/>
      <c r="G73" s="323"/>
      <c r="H73" s="323"/>
      <c r="I73" s="323"/>
      <c r="J73" s="323"/>
      <c r="K73" s="323"/>
      <c r="L73" s="323"/>
      <c r="M73" s="323"/>
      <c r="N73" s="323"/>
      <c r="O73" s="323"/>
      <c r="P73" s="323"/>
      <c r="Q73" s="323"/>
      <c r="R73" s="323"/>
      <c r="S73" s="323"/>
      <c r="T73" s="323"/>
    </row>
    <row r="74" spans="1:20" ht="13.8" x14ac:dyDescent="0.25">
      <c r="B74" s="38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</row>
    <row r="75" spans="1:20" ht="13.8" x14ac:dyDescent="0.25">
      <c r="B75" s="38"/>
      <c r="C75" s="39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</row>
    <row r="76" spans="1:20" ht="13.8" x14ac:dyDescent="0.25">
      <c r="B76" s="38"/>
      <c r="C76" s="39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</row>
    <row r="77" spans="1:20" ht="13.8" x14ac:dyDescent="0.25">
      <c r="B77" s="38"/>
      <c r="C77" s="39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</row>
    <row r="78" spans="1:20" ht="13.8" x14ac:dyDescent="0.25">
      <c r="B78" s="41" t="s">
        <v>46</v>
      </c>
      <c r="C78" s="42"/>
      <c r="D78" s="43"/>
      <c r="E78" s="43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</row>
    <row r="79" spans="1:20" ht="58.5" customHeight="1" x14ac:dyDescent="0.25">
      <c r="B79" s="324" t="s">
        <v>215</v>
      </c>
      <c r="C79" s="324"/>
      <c r="D79" s="324"/>
      <c r="E79" s="324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</row>
  </sheetData>
  <mergeCells count="79"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34:A35"/>
    <mergeCell ref="B31:B32"/>
    <mergeCell ref="A31:A32"/>
    <mergeCell ref="B23:B24"/>
    <mergeCell ref="B43:B44"/>
    <mergeCell ref="B25:B26"/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</mergeCells>
  <conditionalFormatting sqref="R5:AN6 R7:AC70">
    <cfRule type="expression" dxfId="0" priority="3">
      <formula>D5&lt;&gt;0</formula>
    </cfRule>
    <cfRule type="colorScale" priority="4">
      <colorScale>
        <cfvo type="min"/>
        <cfvo type="max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68"/>
  <sheetViews>
    <sheetView tabSelected="1" view="pageBreakPreview" zoomScale="83" zoomScaleSheetLayoutView="83" workbookViewId="0">
      <pane xSplit="7" ySplit="9" topLeftCell="H90" activePane="bottomRight" state="frozen"/>
      <selection pane="topRight" activeCell="H1" sqref="H1"/>
      <selection pane="bottomLeft" activeCell="A10" sqref="A10"/>
      <selection pane="bottomRight" activeCell="K103" sqref="K103"/>
    </sheetView>
  </sheetViews>
  <sheetFormatPr defaultColWidth="9.109375" defaultRowHeight="13.2" x14ac:dyDescent="0.3"/>
  <cols>
    <col min="1" max="1" width="8" style="193" customWidth="1"/>
    <col min="2" max="2" width="19.6640625" style="193" customWidth="1"/>
    <col min="3" max="3" width="13.33203125" style="193" customWidth="1"/>
    <col min="4" max="4" width="18.88671875" style="194" customWidth="1"/>
    <col min="5" max="5" width="16.109375" style="195" customWidth="1"/>
    <col min="6" max="6" width="15.88671875" style="196" customWidth="1"/>
    <col min="7" max="7" width="10.5546875" style="195" customWidth="1"/>
    <col min="8" max="8" width="7.88671875" style="193" customWidth="1"/>
    <col min="9" max="9" width="6.88671875" style="193" customWidth="1"/>
    <col min="10" max="10" width="10.33203125" style="193" customWidth="1"/>
    <col min="11" max="11" width="10.6640625" style="193" customWidth="1"/>
    <col min="12" max="12" width="10.88671875" style="193" customWidth="1"/>
    <col min="13" max="13" width="9.6640625" style="193" customWidth="1"/>
    <col min="14" max="14" width="11.109375" style="193" customWidth="1"/>
    <col min="15" max="15" width="12.33203125" style="193" customWidth="1"/>
    <col min="16" max="16" width="10.5546875" style="193" customWidth="1"/>
    <col min="17" max="17" width="13.88671875" style="193" customWidth="1"/>
    <col min="18" max="18" width="12" style="193" customWidth="1"/>
    <col min="19" max="19" width="8.109375" style="193" customWidth="1"/>
    <col min="20" max="20" width="9.44140625" style="193" customWidth="1"/>
    <col min="21" max="21" width="12.33203125" style="193" customWidth="1"/>
    <col min="22" max="22" width="10.5546875" style="193" customWidth="1"/>
    <col min="23" max="23" width="10.6640625" style="193" customWidth="1"/>
    <col min="24" max="24" width="9.88671875" style="193" customWidth="1"/>
    <col min="25" max="25" width="8.44140625" style="193" customWidth="1"/>
    <col min="26" max="26" width="11.5546875" style="193" customWidth="1"/>
    <col min="27" max="27" width="10.33203125" style="193" customWidth="1"/>
    <col min="28" max="28" width="9.5546875" style="193" customWidth="1"/>
    <col min="29" max="29" width="12" style="193" customWidth="1"/>
    <col min="30" max="30" width="13.109375" style="193" customWidth="1"/>
    <col min="31" max="31" width="7.5546875" style="193" customWidth="1"/>
    <col min="32" max="32" width="11.5546875" style="193" customWidth="1"/>
    <col min="33" max="33" width="11.88671875" style="193" customWidth="1"/>
    <col min="34" max="34" width="7.88671875" style="193" customWidth="1"/>
    <col min="35" max="35" width="11.109375" style="193" customWidth="1"/>
    <col min="36" max="36" width="11.88671875" style="193" customWidth="1"/>
    <col min="37" max="37" width="8.33203125" style="193" customWidth="1"/>
    <col min="38" max="38" width="10.33203125" style="193" customWidth="1"/>
    <col min="39" max="39" width="10.88671875" style="193" customWidth="1"/>
    <col min="40" max="40" width="7.109375" style="193" customWidth="1"/>
    <col min="41" max="41" width="14.44140625" style="197" customWidth="1"/>
    <col min="42" max="42" width="7.6640625" style="193" customWidth="1"/>
    <col min="43" max="43" width="5.6640625" style="193" customWidth="1"/>
    <col min="44" max="44" width="26.109375" style="199" customWidth="1"/>
    <col min="45" max="45" width="13.109375" style="199" customWidth="1"/>
    <col min="46" max="46" width="11.5546875" style="199" customWidth="1"/>
    <col min="47" max="16384" width="9.109375" style="199"/>
  </cols>
  <sheetData>
    <row r="1" spans="1:46" ht="18" x14ac:dyDescent="0.3">
      <c r="AR1" s="198" t="s">
        <v>268</v>
      </c>
    </row>
    <row r="2" spans="1:46" s="175" customFormat="1" ht="24" customHeight="1" x14ac:dyDescent="0.3">
      <c r="A2" s="385" t="s">
        <v>396</v>
      </c>
      <c r="B2" s="385"/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385"/>
      <c r="P2" s="385"/>
      <c r="Q2" s="385"/>
      <c r="R2" s="385"/>
      <c r="S2" s="385"/>
      <c r="T2" s="385"/>
      <c r="U2" s="385"/>
      <c r="V2" s="385"/>
      <c r="W2" s="385"/>
      <c r="X2" s="385"/>
      <c r="Y2" s="385"/>
      <c r="Z2" s="385"/>
      <c r="AA2" s="385"/>
      <c r="AB2" s="385"/>
      <c r="AC2" s="385"/>
      <c r="AD2" s="385"/>
      <c r="AE2" s="385"/>
      <c r="AF2" s="385"/>
      <c r="AG2" s="385"/>
      <c r="AH2" s="385"/>
      <c r="AI2" s="385"/>
      <c r="AJ2" s="385"/>
      <c r="AK2" s="385"/>
      <c r="AL2" s="385"/>
      <c r="AM2" s="385"/>
      <c r="AN2" s="385"/>
      <c r="AO2" s="385"/>
      <c r="AP2" s="385"/>
      <c r="AQ2" s="385"/>
      <c r="AR2" s="385"/>
    </row>
    <row r="3" spans="1:46" s="200" customFormat="1" ht="17.25" customHeight="1" x14ac:dyDescent="0.3">
      <c r="A3" s="386" t="s">
        <v>303</v>
      </c>
      <c r="B3" s="386"/>
      <c r="C3" s="386"/>
      <c r="D3" s="386"/>
      <c r="E3" s="386"/>
      <c r="F3" s="386"/>
      <c r="G3" s="386"/>
      <c r="H3" s="386"/>
      <c r="I3" s="386"/>
      <c r="J3" s="386"/>
      <c r="K3" s="386"/>
      <c r="L3" s="386"/>
      <c r="M3" s="386"/>
      <c r="N3" s="386"/>
      <c r="O3" s="386"/>
      <c r="P3" s="386"/>
      <c r="Q3" s="386"/>
      <c r="R3" s="386"/>
      <c r="S3" s="386"/>
      <c r="T3" s="386"/>
      <c r="U3" s="386"/>
      <c r="V3" s="386"/>
      <c r="W3" s="386"/>
      <c r="X3" s="386"/>
      <c r="Y3" s="386"/>
      <c r="Z3" s="386"/>
      <c r="AA3" s="386"/>
      <c r="AB3" s="386"/>
      <c r="AC3" s="386"/>
      <c r="AD3" s="386"/>
      <c r="AE3" s="386"/>
      <c r="AF3" s="386"/>
      <c r="AG3" s="386"/>
      <c r="AH3" s="386"/>
      <c r="AI3" s="386"/>
      <c r="AJ3" s="386"/>
      <c r="AK3" s="386"/>
      <c r="AL3" s="386"/>
      <c r="AM3" s="386"/>
      <c r="AN3" s="386"/>
      <c r="AO3" s="386"/>
      <c r="AP3" s="386"/>
      <c r="AQ3" s="386"/>
      <c r="AR3" s="386"/>
    </row>
    <row r="4" spans="1:46" s="201" customFormat="1" ht="24" customHeight="1" x14ac:dyDescent="0.3">
      <c r="A4" s="387" t="s">
        <v>261</v>
      </c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  <c r="Q4" s="387"/>
      <c r="R4" s="387"/>
      <c r="S4" s="387"/>
      <c r="T4" s="387"/>
      <c r="U4" s="387"/>
      <c r="V4" s="387"/>
      <c r="W4" s="387"/>
      <c r="X4" s="387"/>
      <c r="Y4" s="387"/>
      <c r="Z4" s="387"/>
      <c r="AA4" s="387"/>
      <c r="AB4" s="387"/>
      <c r="AC4" s="387"/>
      <c r="AD4" s="387"/>
      <c r="AE4" s="387"/>
      <c r="AF4" s="387"/>
      <c r="AG4" s="387"/>
      <c r="AH4" s="387"/>
      <c r="AI4" s="387"/>
      <c r="AJ4" s="387"/>
      <c r="AK4" s="387"/>
      <c r="AL4" s="387"/>
      <c r="AM4" s="387"/>
      <c r="AN4" s="387"/>
      <c r="AO4" s="387"/>
      <c r="AP4" s="387"/>
      <c r="AQ4" s="387"/>
      <c r="AR4" s="387"/>
    </row>
    <row r="5" spans="1:46" x14ac:dyDescent="0.3">
      <c r="A5" s="388"/>
      <c r="B5" s="388"/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8"/>
      <c r="N5" s="388"/>
      <c r="O5" s="388"/>
      <c r="P5" s="388"/>
      <c r="Q5" s="388"/>
      <c r="R5" s="388"/>
      <c r="S5" s="388"/>
      <c r="T5" s="388"/>
      <c r="U5" s="388"/>
      <c r="V5" s="388"/>
      <c r="W5" s="388"/>
      <c r="X5" s="388"/>
      <c r="Y5" s="388"/>
      <c r="Z5" s="388"/>
      <c r="AA5" s="388"/>
      <c r="AB5" s="388"/>
      <c r="AC5" s="388"/>
      <c r="AD5" s="388"/>
      <c r="AE5" s="388"/>
      <c r="AF5" s="388"/>
      <c r="AG5" s="388"/>
      <c r="AH5" s="388"/>
      <c r="AI5" s="388"/>
      <c r="AJ5" s="167"/>
      <c r="AK5" s="167"/>
      <c r="AL5" s="199"/>
      <c r="AM5" s="199"/>
      <c r="AN5" s="199"/>
      <c r="AO5" s="202"/>
      <c r="AP5" s="199"/>
      <c r="AQ5" s="199"/>
      <c r="AR5" s="203" t="s">
        <v>257</v>
      </c>
    </row>
    <row r="6" spans="1:46" ht="15" customHeight="1" x14ac:dyDescent="0.3">
      <c r="A6" s="351" t="s">
        <v>0</v>
      </c>
      <c r="B6" s="351" t="s">
        <v>264</v>
      </c>
      <c r="C6" s="351" t="s">
        <v>259</v>
      </c>
      <c r="D6" s="351" t="s">
        <v>40</v>
      </c>
      <c r="E6" s="351" t="s">
        <v>256</v>
      </c>
      <c r="F6" s="351"/>
      <c r="G6" s="351"/>
      <c r="H6" s="351" t="s">
        <v>255</v>
      </c>
      <c r="I6" s="351"/>
      <c r="J6" s="351"/>
      <c r="K6" s="351"/>
      <c r="L6" s="351"/>
      <c r="M6" s="351"/>
      <c r="N6" s="351"/>
      <c r="O6" s="351"/>
      <c r="P6" s="351"/>
      <c r="Q6" s="351"/>
      <c r="R6" s="351"/>
      <c r="S6" s="351"/>
      <c r="T6" s="351"/>
      <c r="U6" s="351"/>
      <c r="V6" s="351"/>
      <c r="W6" s="351"/>
      <c r="X6" s="351"/>
      <c r="Y6" s="351"/>
      <c r="Z6" s="351"/>
      <c r="AA6" s="351"/>
      <c r="AB6" s="351"/>
      <c r="AC6" s="351"/>
      <c r="AD6" s="351"/>
      <c r="AE6" s="351"/>
      <c r="AF6" s="351"/>
      <c r="AG6" s="351"/>
      <c r="AH6" s="351"/>
      <c r="AI6" s="351"/>
      <c r="AJ6" s="351"/>
      <c r="AK6" s="351"/>
      <c r="AL6" s="351"/>
      <c r="AM6" s="351"/>
      <c r="AN6" s="351"/>
      <c r="AO6" s="351"/>
      <c r="AP6" s="351"/>
      <c r="AQ6" s="351"/>
      <c r="AR6" s="357" t="s">
        <v>302</v>
      </c>
    </row>
    <row r="7" spans="1:46" ht="28.5" customHeight="1" x14ac:dyDescent="0.3">
      <c r="A7" s="351"/>
      <c r="B7" s="351"/>
      <c r="C7" s="351"/>
      <c r="D7" s="351"/>
      <c r="E7" s="351" t="s">
        <v>337</v>
      </c>
      <c r="F7" s="351" t="s">
        <v>274</v>
      </c>
      <c r="G7" s="389" t="s">
        <v>19</v>
      </c>
      <c r="H7" s="351" t="s">
        <v>17</v>
      </c>
      <c r="I7" s="351"/>
      <c r="J7" s="351"/>
      <c r="K7" s="351" t="s">
        <v>18</v>
      </c>
      <c r="L7" s="351"/>
      <c r="M7" s="351"/>
      <c r="N7" s="351" t="s">
        <v>22</v>
      </c>
      <c r="O7" s="351"/>
      <c r="P7" s="351"/>
      <c r="Q7" s="351" t="s">
        <v>24</v>
      </c>
      <c r="R7" s="351"/>
      <c r="S7" s="351"/>
      <c r="T7" s="351" t="s">
        <v>25</v>
      </c>
      <c r="U7" s="351"/>
      <c r="V7" s="351"/>
      <c r="W7" s="351" t="s">
        <v>26</v>
      </c>
      <c r="X7" s="351"/>
      <c r="Y7" s="351"/>
      <c r="Z7" s="351" t="s">
        <v>28</v>
      </c>
      <c r="AA7" s="393"/>
      <c r="AB7" s="393"/>
      <c r="AC7" s="351" t="s">
        <v>29</v>
      </c>
      <c r="AD7" s="390"/>
      <c r="AE7" s="390"/>
      <c r="AF7" s="351" t="s">
        <v>30</v>
      </c>
      <c r="AG7" s="390"/>
      <c r="AH7" s="390"/>
      <c r="AI7" s="351" t="s">
        <v>32</v>
      </c>
      <c r="AJ7" s="390"/>
      <c r="AK7" s="390"/>
      <c r="AL7" s="351" t="s">
        <v>33</v>
      </c>
      <c r="AM7" s="390"/>
      <c r="AN7" s="390"/>
      <c r="AO7" s="351" t="s">
        <v>34</v>
      </c>
      <c r="AP7" s="351"/>
      <c r="AQ7" s="351"/>
      <c r="AR7" s="357"/>
    </row>
    <row r="8" spans="1:46" ht="65.25" customHeight="1" x14ac:dyDescent="0.3">
      <c r="A8" s="351"/>
      <c r="B8" s="351"/>
      <c r="C8" s="351"/>
      <c r="D8" s="351"/>
      <c r="E8" s="351"/>
      <c r="F8" s="351"/>
      <c r="G8" s="389"/>
      <c r="H8" s="166" t="s">
        <v>20</v>
      </c>
      <c r="I8" s="166" t="s">
        <v>21</v>
      </c>
      <c r="J8" s="162" t="s">
        <v>19</v>
      </c>
      <c r="K8" s="166" t="s">
        <v>20</v>
      </c>
      <c r="L8" s="166" t="s">
        <v>21</v>
      </c>
      <c r="M8" s="162" t="s">
        <v>19</v>
      </c>
      <c r="N8" s="166" t="s">
        <v>20</v>
      </c>
      <c r="O8" s="241" t="s">
        <v>21</v>
      </c>
      <c r="P8" s="162" t="s">
        <v>19</v>
      </c>
      <c r="Q8" s="166" t="s">
        <v>20</v>
      </c>
      <c r="R8" s="166" t="s">
        <v>21</v>
      </c>
      <c r="S8" s="162" t="s">
        <v>19</v>
      </c>
      <c r="T8" s="250" t="s">
        <v>20</v>
      </c>
      <c r="U8" s="250" t="s">
        <v>21</v>
      </c>
      <c r="V8" s="251" t="s">
        <v>19</v>
      </c>
      <c r="W8" s="250" t="s">
        <v>20</v>
      </c>
      <c r="X8" s="250" t="s">
        <v>21</v>
      </c>
      <c r="Y8" s="162" t="s">
        <v>19</v>
      </c>
      <c r="Z8" s="253" t="s">
        <v>20</v>
      </c>
      <c r="AA8" s="253" t="s">
        <v>21</v>
      </c>
      <c r="AB8" s="255" t="s">
        <v>19</v>
      </c>
      <c r="AC8" s="166" t="s">
        <v>20</v>
      </c>
      <c r="AD8" s="166" t="s">
        <v>21</v>
      </c>
      <c r="AE8" s="162" t="s">
        <v>19</v>
      </c>
      <c r="AF8" s="166" t="s">
        <v>20</v>
      </c>
      <c r="AG8" s="166" t="s">
        <v>21</v>
      </c>
      <c r="AH8" s="162" t="s">
        <v>19</v>
      </c>
      <c r="AI8" s="166" t="s">
        <v>20</v>
      </c>
      <c r="AJ8" s="166" t="s">
        <v>21</v>
      </c>
      <c r="AK8" s="162" t="s">
        <v>19</v>
      </c>
      <c r="AL8" s="166" t="s">
        <v>20</v>
      </c>
      <c r="AM8" s="166" t="s">
        <v>21</v>
      </c>
      <c r="AN8" s="162" t="s">
        <v>19</v>
      </c>
      <c r="AO8" s="183" t="s">
        <v>20</v>
      </c>
      <c r="AP8" s="166" t="s">
        <v>21</v>
      </c>
      <c r="AQ8" s="162" t="s">
        <v>19</v>
      </c>
      <c r="AR8" s="357"/>
    </row>
    <row r="9" spans="1:46" s="206" customFormat="1" ht="15.6" x14ac:dyDescent="0.3">
      <c r="A9" s="204">
        <v>1</v>
      </c>
      <c r="B9" s="204">
        <v>2</v>
      </c>
      <c r="C9" s="204">
        <v>3</v>
      </c>
      <c r="D9" s="204">
        <v>4</v>
      </c>
      <c r="E9" s="204">
        <v>5</v>
      </c>
      <c r="F9" s="204">
        <v>6</v>
      </c>
      <c r="G9" s="205">
        <v>7</v>
      </c>
      <c r="H9" s="204">
        <v>8</v>
      </c>
      <c r="I9" s="204">
        <v>9</v>
      </c>
      <c r="J9" s="205">
        <v>10</v>
      </c>
      <c r="K9" s="204">
        <v>11</v>
      </c>
      <c r="L9" s="204">
        <v>12</v>
      </c>
      <c r="M9" s="205">
        <v>13</v>
      </c>
      <c r="N9" s="204">
        <v>14</v>
      </c>
      <c r="O9" s="204">
        <v>15</v>
      </c>
      <c r="P9" s="205">
        <v>16</v>
      </c>
      <c r="Q9" s="204">
        <v>17</v>
      </c>
      <c r="R9" s="204">
        <v>18</v>
      </c>
      <c r="S9" s="205">
        <v>19</v>
      </c>
      <c r="T9" s="204">
        <v>20</v>
      </c>
      <c r="U9" s="204">
        <v>21</v>
      </c>
      <c r="V9" s="205">
        <v>22</v>
      </c>
      <c r="W9" s="204">
        <v>23</v>
      </c>
      <c r="X9" s="204">
        <v>24</v>
      </c>
      <c r="Y9" s="205">
        <v>25</v>
      </c>
      <c r="Z9" s="204">
        <v>26</v>
      </c>
      <c r="AA9" s="204">
        <v>27</v>
      </c>
      <c r="AB9" s="205">
        <v>28</v>
      </c>
      <c r="AC9" s="204">
        <v>29</v>
      </c>
      <c r="AD9" s="204">
        <v>30</v>
      </c>
      <c r="AE9" s="205">
        <v>31</v>
      </c>
      <c r="AF9" s="204">
        <v>32</v>
      </c>
      <c r="AG9" s="204">
        <v>33</v>
      </c>
      <c r="AH9" s="205">
        <v>34</v>
      </c>
      <c r="AI9" s="204">
        <v>35</v>
      </c>
      <c r="AJ9" s="204">
        <v>36</v>
      </c>
      <c r="AK9" s="205">
        <v>37</v>
      </c>
      <c r="AL9" s="204">
        <v>38</v>
      </c>
      <c r="AM9" s="204">
        <v>39</v>
      </c>
      <c r="AN9" s="205">
        <v>40</v>
      </c>
      <c r="AO9" s="183">
        <v>41</v>
      </c>
      <c r="AP9" s="204">
        <v>42</v>
      </c>
      <c r="AQ9" s="205">
        <v>43</v>
      </c>
      <c r="AR9" s="168">
        <v>44</v>
      </c>
    </row>
    <row r="10" spans="1:46" ht="19.95" customHeight="1" x14ac:dyDescent="0.3">
      <c r="A10" s="350" t="s">
        <v>273</v>
      </c>
      <c r="B10" s="350"/>
      <c r="C10" s="350"/>
      <c r="D10" s="262" t="s">
        <v>258</v>
      </c>
      <c r="E10" s="98">
        <f>E52+E78+E99</f>
        <v>98930.319999999992</v>
      </c>
      <c r="F10" s="98">
        <f>F52+F78+F99</f>
        <v>0</v>
      </c>
      <c r="G10" s="110">
        <f>F10/E10</f>
        <v>0</v>
      </c>
      <c r="H10" s="98">
        <f t="shared" ref="H10:I10" si="0">H52+H78+H99</f>
        <v>0</v>
      </c>
      <c r="I10" s="98">
        <f t="shared" si="0"/>
        <v>0</v>
      </c>
      <c r="J10" s="98" t="e">
        <f>I10/H10*100</f>
        <v>#DIV/0!</v>
      </c>
      <c r="K10" s="98">
        <f>K52+K78+K99</f>
        <v>0</v>
      </c>
      <c r="L10" s="98">
        <f>L52+L78+L99</f>
        <v>0</v>
      </c>
      <c r="M10" s="98" t="e">
        <f>L10/K10*100</f>
        <v>#DIV/0!</v>
      </c>
      <c r="N10" s="98">
        <f>N52+N78+N99</f>
        <v>15215</v>
      </c>
      <c r="O10" s="98">
        <f>O52+O78+O99</f>
        <v>0</v>
      </c>
      <c r="P10" s="98">
        <f>O10/N10*100</f>
        <v>0</v>
      </c>
      <c r="Q10" s="98">
        <f t="shared" ref="Q10:R10" si="1">Q52+Q78+Q99</f>
        <v>0</v>
      </c>
      <c r="R10" s="98">
        <f t="shared" si="1"/>
        <v>0</v>
      </c>
      <c r="S10" s="98" t="e">
        <f>R10/Q10*100</f>
        <v>#DIV/0!</v>
      </c>
      <c r="T10" s="98">
        <f>T52+T78+T99</f>
        <v>0</v>
      </c>
      <c r="U10" s="98">
        <f>U52+U78+U99</f>
        <v>0</v>
      </c>
      <c r="V10" s="98" t="e">
        <f>U10/T10*100</f>
        <v>#DIV/0!</v>
      </c>
      <c r="W10" s="98">
        <f t="shared" ref="W10:X10" si="2">W52+W78+W99</f>
        <v>0</v>
      </c>
      <c r="X10" s="98">
        <f t="shared" si="2"/>
        <v>0</v>
      </c>
      <c r="Y10" s="98" t="e">
        <f>X10/W10*100</f>
        <v>#DIV/0!</v>
      </c>
      <c r="Z10" s="98">
        <f>Z52+Z78+Z99</f>
        <v>6957.9</v>
      </c>
      <c r="AA10" s="98">
        <f>AA52+AA78+AA99</f>
        <v>0</v>
      </c>
      <c r="AB10" s="98">
        <f>AA10/Z10*100</f>
        <v>0</v>
      </c>
      <c r="AC10" s="98">
        <f t="shared" ref="AC10:AD10" si="3">AC52+AC78+AC99</f>
        <v>0</v>
      </c>
      <c r="AD10" s="98">
        <f t="shared" si="3"/>
        <v>0</v>
      </c>
      <c r="AE10" s="98" t="e">
        <f>AD10/AC10*100</f>
        <v>#DIV/0!</v>
      </c>
      <c r="AF10" s="98">
        <f t="shared" ref="AF10:AG10" si="4">AF52+AF78+AF99</f>
        <v>6400</v>
      </c>
      <c r="AG10" s="98">
        <f t="shared" si="4"/>
        <v>0</v>
      </c>
      <c r="AH10" s="98">
        <f>AG10/AF10*100</f>
        <v>0</v>
      </c>
      <c r="AI10" s="98">
        <f t="shared" ref="AI10:AJ10" si="5">AI52+AI78+AI99</f>
        <v>0</v>
      </c>
      <c r="AJ10" s="98">
        <f t="shared" si="5"/>
        <v>0</v>
      </c>
      <c r="AK10" s="98" t="e">
        <f>AK52+AK78+AK99+#REF!</f>
        <v>#DIV/0!</v>
      </c>
      <c r="AL10" s="98">
        <f>AL52+AL78+AL99</f>
        <v>0</v>
      </c>
      <c r="AM10" s="98">
        <f>AM52+AM78+AM99</f>
        <v>0</v>
      </c>
      <c r="AN10" s="98" t="e">
        <f>AN52+AN78+AN99+#REF!</f>
        <v>#REF!</v>
      </c>
      <c r="AO10" s="98">
        <f t="shared" ref="AO10:AP10" si="6">AO52+AO78+AO99</f>
        <v>70357.42</v>
      </c>
      <c r="AP10" s="98">
        <f t="shared" si="6"/>
        <v>0</v>
      </c>
      <c r="AQ10" s="98" t="e">
        <f>AQ52+AQ78+AQ99+#REF!</f>
        <v>#REF!</v>
      </c>
      <c r="AR10" s="357"/>
      <c r="AS10" s="270">
        <f>H10+K10+N10+Q10+T10+W10+Z10+AC10+AF10+AI10+AL10+AO10</f>
        <v>98930.32</v>
      </c>
      <c r="AT10" s="270">
        <f>I10+L10+O10+R10+U10+X10+AA10+AD10+AG10+AJ10+AM10+AP10</f>
        <v>0</v>
      </c>
    </row>
    <row r="11" spans="1:46" ht="30.75" customHeight="1" x14ac:dyDescent="0.3">
      <c r="A11" s="350"/>
      <c r="B11" s="350"/>
      <c r="C11" s="350"/>
      <c r="D11" s="129" t="s">
        <v>37</v>
      </c>
      <c r="E11" s="98">
        <f>E100</f>
        <v>100.4</v>
      </c>
      <c r="F11" s="98">
        <f>F100</f>
        <v>0</v>
      </c>
      <c r="G11" s="110">
        <f t="shared" ref="G11:G12" si="7">F11/E11</f>
        <v>0</v>
      </c>
      <c r="H11" s="98">
        <f t="shared" ref="H11:I11" si="8">H100</f>
        <v>0</v>
      </c>
      <c r="I11" s="98">
        <f t="shared" si="8"/>
        <v>0</v>
      </c>
      <c r="J11" s="98">
        <v>0</v>
      </c>
      <c r="K11" s="98">
        <f>K100</f>
        <v>0</v>
      </c>
      <c r="L11" s="98">
        <f>L100</f>
        <v>0</v>
      </c>
      <c r="M11" s="98">
        <f t="shared" ref="M11:S11" si="9">M100</f>
        <v>0</v>
      </c>
      <c r="N11" s="98">
        <f>N100</f>
        <v>0</v>
      </c>
      <c r="O11" s="98">
        <f>O100</f>
        <v>0</v>
      </c>
      <c r="P11" s="98">
        <f t="shared" si="9"/>
        <v>0</v>
      </c>
      <c r="Q11" s="98">
        <f t="shared" si="9"/>
        <v>0</v>
      </c>
      <c r="R11" s="98">
        <f t="shared" si="9"/>
        <v>0</v>
      </c>
      <c r="S11" s="98">
        <f t="shared" si="9"/>
        <v>0</v>
      </c>
      <c r="T11" s="98">
        <f>T100</f>
        <v>0</v>
      </c>
      <c r="U11" s="98">
        <f>U100</f>
        <v>0</v>
      </c>
      <c r="V11" s="98">
        <f t="shared" ref="V11:AQ11" si="10">V100</f>
        <v>0</v>
      </c>
      <c r="W11" s="98">
        <f t="shared" si="10"/>
        <v>0</v>
      </c>
      <c r="X11" s="98">
        <f t="shared" si="10"/>
        <v>0</v>
      </c>
      <c r="Y11" s="98">
        <f t="shared" si="10"/>
        <v>0</v>
      </c>
      <c r="Z11" s="98">
        <f>Z100</f>
        <v>0</v>
      </c>
      <c r="AA11" s="98">
        <f>AA100</f>
        <v>0</v>
      </c>
      <c r="AB11" s="98">
        <f t="shared" si="10"/>
        <v>0</v>
      </c>
      <c r="AC11" s="98">
        <f t="shared" si="10"/>
        <v>0</v>
      </c>
      <c r="AD11" s="98">
        <f t="shared" si="10"/>
        <v>0</v>
      </c>
      <c r="AE11" s="98">
        <f t="shared" si="10"/>
        <v>0</v>
      </c>
      <c r="AF11" s="98">
        <f t="shared" si="10"/>
        <v>0</v>
      </c>
      <c r="AG11" s="98">
        <f t="shared" si="10"/>
        <v>0</v>
      </c>
      <c r="AH11" s="98">
        <f t="shared" si="10"/>
        <v>0</v>
      </c>
      <c r="AI11" s="98">
        <f t="shared" si="10"/>
        <v>0</v>
      </c>
      <c r="AJ11" s="98">
        <f t="shared" si="10"/>
        <v>0</v>
      </c>
      <c r="AK11" s="98">
        <f t="shared" si="10"/>
        <v>0</v>
      </c>
      <c r="AL11" s="98">
        <f>AL100</f>
        <v>0</v>
      </c>
      <c r="AM11" s="98">
        <f>AM100</f>
        <v>0</v>
      </c>
      <c r="AN11" s="98">
        <f t="shared" si="10"/>
        <v>0</v>
      </c>
      <c r="AO11" s="98">
        <f t="shared" si="10"/>
        <v>100.4</v>
      </c>
      <c r="AP11" s="98">
        <f t="shared" si="10"/>
        <v>0</v>
      </c>
      <c r="AQ11" s="98">
        <f t="shared" si="10"/>
        <v>0</v>
      </c>
      <c r="AR11" s="391"/>
      <c r="AS11" s="270">
        <f t="shared" ref="AS11:AS13" si="11">H11+K11+N11+Q11+T11+W11+Z11+AC11+AF11+AI11+AL11+AO11</f>
        <v>100.4</v>
      </c>
      <c r="AT11" s="270">
        <f t="shared" ref="AT11:AT13" si="12">I11+L11+O11+R11+U11+X11+AA11+AD11+AG11+AJ11+AM11+AP11</f>
        <v>0</v>
      </c>
    </row>
    <row r="12" spans="1:46" ht="33.6" customHeight="1" x14ac:dyDescent="0.3">
      <c r="A12" s="350"/>
      <c r="B12" s="350"/>
      <c r="C12" s="350"/>
      <c r="D12" s="129" t="s">
        <v>2</v>
      </c>
      <c r="E12" s="98">
        <f>E53+E79+E101</f>
        <v>88082.299999999988</v>
      </c>
      <c r="F12" s="98">
        <f>F53+F79+F101</f>
        <v>0</v>
      </c>
      <c r="G12" s="110">
        <f t="shared" si="7"/>
        <v>0</v>
      </c>
      <c r="H12" s="98">
        <f t="shared" ref="H12:I12" si="13">H53+H79+H101</f>
        <v>0</v>
      </c>
      <c r="I12" s="98">
        <f t="shared" si="13"/>
        <v>0</v>
      </c>
      <c r="J12" s="98">
        <v>0</v>
      </c>
      <c r="K12" s="98">
        <f>K53+K79+K101</f>
        <v>0</v>
      </c>
      <c r="L12" s="98">
        <f>L53+L79+L101</f>
        <v>0</v>
      </c>
      <c r="M12" s="98">
        <f t="shared" ref="M12:S12" si="14">M53+M79+M101</f>
        <v>0</v>
      </c>
      <c r="N12" s="98">
        <f>N53+N79+N101</f>
        <v>13541.35</v>
      </c>
      <c r="O12" s="98">
        <f>O53+O79+O101</f>
        <v>0</v>
      </c>
      <c r="P12" s="98">
        <f t="shared" ref="P12:P13" si="15">O12/N12*100</f>
        <v>0</v>
      </c>
      <c r="Q12" s="98">
        <f t="shared" ref="Q12:R12" si="16">Q53+Q79+Q101</f>
        <v>0</v>
      </c>
      <c r="R12" s="98">
        <f t="shared" si="16"/>
        <v>0</v>
      </c>
      <c r="S12" s="98" t="e">
        <f t="shared" si="14"/>
        <v>#DIV/0!</v>
      </c>
      <c r="T12" s="98">
        <f>T53+T79+T101</f>
        <v>0</v>
      </c>
      <c r="U12" s="98">
        <f>U53+U79+U101</f>
        <v>0</v>
      </c>
      <c r="V12" s="98" t="e">
        <f t="shared" ref="V12:V13" si="17">U12/T12*100</f>
        <v>#DIV/0!</v>
      </c>
      <c r="W12" s="98">
        <f t="shared" ref="W12:X12" si="18">W53+W79+W101</f>
        <v>0</v>
      </c>
      <c r="X12" s="98">
        <f t="shared" si="18"/>
        <v>0</v>
      </c>
      <c r="Y12" s="98">
        <f t="shared" ref="Y12:AQ12" si="19">Y53+Y79+Y101</f>
        <v>0</v>
      </c>
      <c r="Z12" s="98">
        <f>Z53+Z79+Z101</f>
        <v>6957.9</v>
      </c>
      <c r="AA12" s="98">
        <f>AA53+AA79+AA101</f>
        <v>0</v>
      </c>
      <c r="AB12" s="98">
        <f t="shared" ref="AB12:AB13" si="20">AA12/Z12*100</f>
        <v>0</v>
      </c>
      <c r="AC12" s="98">
        <f t="shared" ref="AC12:AD12" si="21">AC53+AC79+AC101</f>
        <v>0</v>
      </c>
      <c r="AD12" s="98">
        <f t="shared" si="21"/>
        <v>0</v>
      </c>
      <c r="AE12" s="98">
        <f t="shared" si="19"/>
        <v>0</v>
      </c>
      <c r="AF12" s="98">
        <f t="shared" si="19"/>
        <v>5696</v>
      </c>
      <c r="AG12" s="98">
        <f t="shared" si="19"/>
        <v>0</v>
      </c>
      <c r="AH12" s="98">
        <f>AG12/AF12*100</f>
        <v>0</v>
      </c>
      <c r="AI12" s="98">
        <f t="shared" ref="AI12:AJ12" si="22">AI53+AI79+AI101</f>
        <v>0</v>
      </c>
      <c r="AJ12" s="98">
        <f t="shared" si="22"/>
        <v>0</v>
      </c>
      <c r="AK12" s="98">
        <f t="shared" si="19"/>
        <v>0</v>
      </c>
      <c r="AL12" s="98">
        <f>AL53+AL79+AL101</f>
        <v>0</v>
      </c>
      <c r="AM12" s="98">
        <f>AM53+AM79+AM101</f>
        <v>0</v>
      </c>
      <c r="AN12" s="98">
        <f t="shared" si="19"/>
        <v>0</v>
      </c>
      <c r="AO12" s="98">
        <f t="shared" si="19"/>
        <v>61887.049999999996</v>
      </c>
      <c r="AP12" s="98">
        <f t="shared" si="19"/>
        <v>0</v>
      </c>
      <c r="AQ12" s="98">
        <f t="shared" si="19"/>
        <v>0</v>
      </c>
      <c r="AR12" s="391"/>
      <c r="AS12" s="270">
        <f t="shared" si="11"/>
        <v>88082.299999999988</v>
      </c>
      <c r="AT12" s="270">
        <f t="shared" si="12"/>
        <v>0</v>
      </c>
    </row>
    <row r="13" spans="1:46" ht="15.6" x14ac:dyDescent="0.3">
      <c r="A13" s="350"/>
      <c r="B13" s="350"/>
      <c r="C13" s="350"/>
      <c r="D13" s="130" t="s">
        <v>43</v>
      </c>
      <c r="E13" s="98">
        <f>E54+E80+E102</f>
        <v>10747.619999999999</v>
      </c>
      <c r="F13" s="98">
        <f>F54+F80+F102</f>
        <v>0</v>
      </c>
      <c r="G13" s="110">
        <f>F13/E13</f>
        <v>0</v>
      </c>
      <c r="H13" s="98">
        <f t="shared" ref="H13:I13" si="23">H54+H80+H102</f>
        <v>0</v>
      </c>
      <c r="I13" s="98">
        <f t="shared" si="23"/>
        <v>0</v>
      </c>
      <c r="J13" s="98" t="e">
        <f t="shared" ref="J13" si="24">I13/H13*100</f>
        <v>#DIV/0!</v>
      </c>
      <c r="K13" s="98">
        <f>K54+K80+K102</f>
        <v>0</v>
      </c>
      <c r="L13" s="98">
        <f>L54+L80+L102</f>
        <v>0</v>
      </c>
      <c r="M13" s="98" t="e">
        <f>L13/K13*100</f>
        <v>#DIV/0!</v>
      </c>
      <c r="N13" s="98">
        <f>N54+N80+N102</f>
        <v>1673.65</v>
      </c>
      <c r="O13" s="98">
        <f>O54+O80+O102</f>
        <v>0</v>
      </c>
      <c r="P13" s="98">
        <f t="shared" si="15"/>
        <v>0</v>
      </c>
      <c r="Q13" s="98">
        <f t="shared" ref="Q13:R13" si="25">Q54+Q80+Q102</f>
        <v>0</v>
      </c>
      <c r="R13" s="98">
        <f t="shared" si="25"/>
        <v>0</v>
      </c>
      <c r="S13" s="98" t="e">
        <f>S54+S80+S102+#REF!</f>
        <v>#DIV/0!</v>
      </c>
      <c r="T13" s="98">
        <f>T54+T80+T102</f>
        <v>0</v>
      </c>
      <c r="U13" s="98">
        <f>U54+U80+U102</f>
        <v>0</v>
      </c>
      <c r="V13" s="98" t="e">
        <f t="shared" si="17"/>
        <v>#DIV/0!</v>
      </c>
      <c r="W13" s="98">
        <f t="shared" ref="W13:X13" si="26">W54+W80+W102</f>
        <v>0</v>
      </c>
      <c r="X13" s="98">
        <f t="shared" si="26"/>
        <v>0</v>
      </c>
      <c r="Y13" s="98" t="e">
        <f>X13/W13*100</f>
        <v>#DIV/0!</v>
      </c>
      <c r="Z13" s="98">
        <f>Z54+Z80+Z102</f>
        <v>0</v>
      </c>
      <c r="AA13" s="98">
        <f>AA54+AA80+AA102</f>
        <v>0</v>
      </c>
      <c r="AB13" s="98" t="e">
        <f t="shared" si="20"/>
        <v>#DIV/0!</v>
      </c>
      <c r="AC13" s="98">
        <f t="shared" ref="AC13:AD13" si="27">AC54+AC80+AC102</f>
        <v>0</v>
      </c>
      <c r="AD13" s="98">
        <f t="shared" si="27"/>
        <v>0</v>
      </c>
      <c r="AE13" s="98" t="e">
        <f>AE54+AE80+AE102+#REF!</f>
        <v>#DIV/0!</v>
      </c>
      <c r="AF13" s="98">
        <f t="shared" ref="AF13:AG13" si="28">AF54+AF80+AF102</f>
        <v>704</v>
      </c>
      <c r="AG13" s="98">
        <f t="shared" si="28"/>
        <v>0</v>
      </c>
      <c r="AH13" s="98">
        <f>AG13/AF13*100</f>
        <v>0</v>
      </c>
      <c r="AI13" s="98">
        <f t="shared" ref="AI13:AJ13" si="29">AI54+AI80+AI102</f>
        <v>0</v>
      </c>
      <c r="AJ13" s="98">
        <f t="shared" si="29"/>
        <v>0</v>
      </c>
      <c r="AK13" s="98" t="e">
        <f>AK54+AK80+AK102+#REF!</f>
        <v>#REF!</v>
      </c>
      <c r="AL13" s="98">
        <f>AL54+AL80+AL102</f>
        <v>0</v>
      </c>
      <c r="AM13" s="98">
        <f>AM54+AM80+AM102</f>
        <v>0</v>
      </c>
      <c r="AN13" s="98" t="e">
        <f>AN54+AN80+AN102+#REF!</f>
        <v>#REF!</v>
      </c>
      <c r="AO13" s="98">
        <f t="shared" ref="AO13:AP13" si="30">AO54+AO80+AO102</f>
        <v>8369.9699999999993</v>
      </c>
      <c r="AP13" s="98">
        <f t="shared" si="30"/>
        <v>0</v>
      </c>
      <c r="AQ13" s="98" t="e">
        <f>AQ54+AQ80+AQ102+#REF!</f>
        <v>#REF!</v>
      </c>
      <c r="AR13" s="391"/>
      <c r="AS13" s="270">
        <f t="shared" si="11"/>
        <v>10747.619999999999</v>
      </c>
      <c r="AT13" s="270">
        <f t="shared" si="12"/>
        <v>0</v>
      </c>
    </row>
    <row r="14" spans="1:46" ht="30.75" customHeight="1" x14ac:dyDescent="0.3">
      <c r="A14" s="350"/>
      <c r="B14" s="350"/>
      <c r="C14" s="350"/>
      <c r="D14" s="129" t="s">
        <v>265</v>
      </c>
      <c r="E14" s="98"/>
      <c r="F14" s="98"/>
      <c r="G14" s="110">
        <v>0</v>
      </c>
      <c r="H14" s="98"/>
      <c r="I14" s="98"/>
      <c r="J14" s="98"/>
      <c r="K14" s="98"/>
      <c r="L14" s="98"/>
      <c r="M14" s="110"/>
      <c r="N14" s="98"/>
      <c r="O14" s="98"/>
      <c r="P14" s="110"/>
      <c r="Q14" s="98"/>
      <c r="R14" s="98"/>
      <c r="S14" s="110"/>
      <c r="T14" s="98"/>
      <c r="U14" s="98"/>
      <c r="V14" s="110"/>
      <c r="W14" s="98"/>
      <c r="X14" s="98"/>
      <c r="Y14" s="110"/>
      <c r="Z14" s="98"/>
      <c r="AA14" s="110"/>
      <c r="AB14" s="110"/>
      <c r="AC14" s="98"/>
      <c r="AD14" s="110"/>
      <c r="AE14" s="98"/>
      <c r="AF14" s="98"/>
      <c r="AG14" s="110"/>
      <c r="AH14" s="110"/>
      <c r="AI14" s="98"/>
      <c r="AJ14" s="110"/>
      <c r="AK14" s="110"/>
      <c r="AL14" s="98"/>
      <c r="AM14" s="110"/>
      <c r="AN14" s="110"/>
      <c r="AO14" s="160"/>
      <c r="AP14" s="110"/>
      <c r="AQ14" s="110"/>
      <c r="AR14" s="391"/>
    </row>
    <row r="15" spans="1:46" ht="18.75" customHeight="1" x14ac:dyDescent="0.3">
      <c r="A15" s="352" t="s">
        <v>272</v>
      </c>
      <c r="B15" s="353"/>
      <c r="C15" s="353"/>
      <c r="D15" s="260" t="s">
        <v>41</v>
      </c>
      <c r="E15" s="98">
        <f>E17+E18</f>
        <v>0</v>
      </c>
      <c r="F15" s="98">
        <f>SUM(F17:F18)</f>
        <v>0</v>
      </c>
      <c r="G15" s="110" t="e">
        <f t="shared" ref="G15:G24" si="31">F15/E15</f>
        <v>#DIV/0!</v>
      </c>
      <c r="H15" s="98">
        <f>H17+H18</f>
        <v>0</v>
      </c>
      <c r="I15" s="98">
        <f t="shared" ref="I15:AP15" si="32">I17+I18</f>
        <v>0</v>
      </c>
      <c r="J15" s="98"/>
      <c r="K15" s="98">
        <f t="shared" si="32"/>
        <v>0</v>
      </c>
      <c r="L15" s="98">
        <f t="shared" si="32"/>
        <v>0</v>
      </c>
      <c r="M15" s="98" t="e">
        <f>L15/K15*100</f>
        <v>#DIV/0!</v>
      </c>
      <c r="N15" s="98">
        <f t="shared" si="32"/>
        <v>0</v>
      </c>
      <c r="O15" s="98">
        <f t="shared" si="32"/>
        <v>0</v>
      </c>
      <c r="P15" s="98"/>
      <c r="Q15" s="98">
        <f t="shared" si="32"/>
        <v>0</v>
      </c>
      <c r="R15" s="98">
        <f t="shared" si="32"/>
        <v>0</v>
      </c>
      <c r="S15" s="98" t="e">
        <f>R15/Q15*100</f>
        <v>#DIV/0!</v>
      </c>
      <c r="T15" s="98">
        <f t="shared" si="32"/>
        <v>0</v>
      </c>
      <c r="U15" s="98">
        <f t="shared" si="32"/>
        <v>0</v>
      </c>
      <c r="V15" s="98">
        <v>0</v>
      </c>
      <c r="W15" s="98">
        <f t="shared" si="32"/>
        <v>0</v>
      </c>
      <c r="X15" s="98">
        <f t="shared" si="32"/>
        <v>0</v>
      </c>
      <c r="Y15" s="98" t="e">
        <f>X15/W15*100</f>
        <v>#DIV/0!</v>
      </c>
      <c r="Z15" s="98">
        <f t="shared" si="32"/>
        <v>0</v>
      </c>
      <c r="AA15" s="98">
        <f t="shared" si="32"/>
        <v>0</v>
      </c>
      <c r="AB15" s="98" t="e">
        <f>AA15/Z15*100</f>
        <v>#DIV/0!</v>
      </c>
      <c r="AC15" s="98">
        <f t="shared" si="32"/>
        <v>0</v>
      </c>
      <c r="AD15" s="98">
        <f t="shared" si="32"/>
        <v>0</v>
      </c>
      <c r="AE15" s="98"/>
      <c r="AF15" s="98">
        <f t="shared" si="32"/>
        <v>0</v>
      </c>
      <c r="AG15" s="98">
        <f t="shared" si="32"/>
        <v>0</v>
      </c>
      <c r="AH15" s="98">
        <f t="shared" si="32"/>
        <v>0</v>
      </c>
      <c r="AI15" s="98">
        <f t="shared" si="32"/>
        <v>0</v>
      </c>
      <c r="AJ15" s="98">
        <f t="shared" si="32"/>
        <v>0</v>
      </c>
      <c r="AK15" s="98">
        <f t="shared" si="32"/>
        <v>0</v>
      </c>
      <c r="AL15" s="98">
        <f t="shared" si="32"/>
        <v>0</v>
      </c>
      <c r="AM15" s="98">
        <f t="shared" si="32"/>
        <v>0</v>
      </c>
      <c r="AN15" s="98">
        <f t="shared" si="32"/>
        <v>0</v>
      </c>
      <c r="AO15" s="98">
        <f t="shared" si="32"/>
        <v>0</v>
      </c>
      <c r="AP15" s="98">
        <f t="shared" si="32"/>
        <v>0</v>
      </c>
      <c r="AQ15" s="110"/>
      <c r="AR15" s="391"/>
      <c r="AS15" s="270">
        <f>H15+K15+N15+Q15+T15+W15+Z15+AC15+AF15+AI15+AL15+AO15</f>
        <v>0</v>
      </c>
      <c r="AT15" s="270">
        <f>I15+L15+O15+R15+U15+X15+AA15+AD15+AG15+AJ15+AM15+AP15</f>
        <v>0</v>
      </c>
    </row>
    <row r="16" spans="1:46" ht="31.2" x14ac:dyDescent="0.3">
      <c r="A16" s="353"/>
      <c r="B16" s="353"/>
      <c r="C16" s="353"/>
      <c r="D16" s="129" t="s">
        <v>37</v>
      </c>
      <c r="E16" s="108"/>
      <c r="F16" s="98"/>
      <c r="G16" s="110"/>
      <c r="H16" s="98"/>
      <c r="I16" s="98"/>
      <c r="J16" s="98"/>
      <c r="K16" s="98"/>
      <c r="L16" s="98"/>
      <c r="M16" s="110"/>
      <c r="N16" s="98"/>
      <c r="O16" s="98"/>
      <c r="P16" s="98"/>
      <c r="Q16" s="10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108"/>
      <c r="AG16" s="98"/>
      <c r="AH16" s="98"/>
      <c r="AI16" s="98"/>
      <c r="AJ16" s="98"/>
      <c r="AK16" s="98"/>
      <c r="AL16" s="98"/>
      <c r="AM16" s="98"/>
      <c r="AN16" s="98"/>
      <c r="AO16" s="184"/>
      <c r="AP16" s="98"/>
      <c r="AQ16" s="98"/>
      <c r="AR16" s="392"/>
      <c r="AS16" s="270">
        <f t="shared" ref="AS16:AS18" si="33">H16+K16+N16+Q16+T16+W16+Z16+AC16+AF16+AI16+AL16+AO16</f>
        <v>0</v>
      </c>
      <c r="AT16" s="270">
        <f t="shared" ref="AT16:AT18" si="34">I16+L16+O16+R16+U16+X16+AA16+AD16+AG16+AJ16+AM16+AP16</f>
        <v>0</v>
      </c>
    </row>
    <row r="17" spans="1:46" ht="33.6" customHeight="1" x14ac:dyDescent="0.3">
      <c r="A17" s="353"/>
      <c r="B17" s="353"/>
      <c r="C17" s="353"/>
      <c r="D17" s="129" t="s">
        <v>2</v>
      </c>
      <c r="E17" s="98">
        <f>E70</f>
        <v>0</v>
      </c>
      <c r="F17" s="98">
        <f>SUM(F73)</f>
        <v>0</v>
      </c>
      <c r="G17" s="110" t="e">
        <f t="shared" si="31"/>
        <v>#DIV/0!</v>
      </c>
      <c r="H17" s="98">
        <f>H70</f>
        <v>0</v>
      </c>
      <c r="I17" s="98">
        <f t="shared" ref="I17:AQ18" si="35">I70</f>
        <v>0</v>
      </c>
      <c r="J17" s="98"/>
      <c r="K17" s="98">
        <f t="shared" si="35"/>
        <v>0</v>
      </c>
      <c r="L17" s="98">
        <f t="shared" si="35"/>
        <v>0</v>
      </c>
      <c r="M17" s="98">
        <f t="shared" si="35"/>
        <v>0</v>
      </c>
      <c r="N17" s="98">
        <f t="shared" si="35"/>
        <v>0</v>
      </c>
      <c r="O17" s="98">
        <f t="shared" si="35"/>
        <v>0</v>
      </c>
      <c r="P17" s="98"/>
      <c r="Q17" s="98">
        <f t="shared" si="35"/>
        <v>0</v>
      </c>
      <c r="R17" s="98">
        <f t="shared" si="35"/>
        <v>0</v>
      </c>
      <c r="S17" s="98" t="e">
        <f t="shared" ref="S17:S18" si="36">R17/Q17*100</f>
        <v>#DIV/0!</v>
      </c>
      <c r="T17" s="98">
        <f t="shared" si="35"/>
        <v>0</v>
      </c>
      <c r="U17" s="98">
        <f t="shared" si="35"/>
        <v>0</v>
      </c>
      <c r="V17" s="98">
        <v>0</v>
      </c>
      <c r="W17" s="98">
        <f t="shared" si="35"/>
        <v>0</v>
      </c>
      <c r="X17" s="98">
        <f t="shared" si="35"/>
        <v>0</v>
      </c>
      <c r="Y17" s="98">
        <f t="shared" si="35"/>
        <v>0</v>
      </c>
      <c r="Z17" s="98">
        <f t="shared" si="35"/>
        <v>0</v>
      </c>
      <c r="AA17" s="98">
        <f t="shared" si="35"/>
        <v>0</v>
      </c>
      <c r="AB17" s="98" t="e">
        <f>AA17/Z17*100</f>
        <v>#DIV/0!</v>
      </c>
      <c r="AC17" s="98">
        <f t="shared" si="35"/>
        <v>0</v>
      </c>
      <c r="AD17" s="98">
        <f t="shared" si="35"/>
        <v>0</v>
      </c>
      <c r="AE17" s="98"/>
      <c r="AF17" s="98">
        <f t="shared" si="35"/>
        <v>0</v>
      </c>
      <c r="AG17" s="98">
        <f t="shared" si="35"/>
        <v>0</v>
      </c>
      <c r="AH17" s="98">
        <f t="shared" si="35"/>
        <v>0</v>
      </c>
      <c r="AI17" s="98">
        <f t="shared" si="35"/>
        <v>0</v>
      </c>
      <c r="AJ17" s="98">
        <f t="shared" si="35"/>
        <v>0</v>
      </c>
      <c r="AK17" s="98">
        <f t="shared" si="35"/>
        <v>0</v>
      </c>
      <c r="AL17" s="98">
        <f t="shared" si="35"/>
        <v>0</v>
      </c>
      <c r="AM17" s="98">
        <f t="shared" si="35"/>
        <v>0</v>
      </c>
      <c r="AN17" s="98">
        <f t="shared" si="35"/>
        <v>0</v>
      </c>
      <c r="AO17" s="98">
        <f t="shared" si="35"/>
        <v>0</v>
      </c>
      <c r="AP17" s="98">
        <f t="shared" si="35"/>
        <v>0</v>
      </c>
      <c r="AQ17" s="98">
        <f t="shared" si="35"/>
        <v>0</v>
      </c>
      <c r="AR17" s="392"/>
      <c r="AS17" s="270">
        <f t="shared" si="33"/>
        <v>0</v>
      </c>
      <c r="AT17" s="270">
        <f t="shared" si="34"/>
        <v>0</v>
      </c>
    </row>
    <row r="18" spans="1:46" ht="15.6" x14ac:dyDescent="0.3">
      <c r="A18" s="353"/>
      <c r="B18" s="353"/>
      <c r="C18" s="353"/>
      <c r="D18" s="130" t="s">
        <v>43</v>
      </c>
      <c r="E18" s="98">
        <f>E71</f>
        <v>0</v>
      </c>
      <c r="F18" s="98">
        <f>SUM(F74)</f>
        <v>0</v>
      </c>
      <c r="G18" s="110" t="e">
        <f t="shared" si="31"/>
        <v>#DIV/0!</v>
      </c>
      <c r="H18" s="98">
        <f>H71</f>
        <v>0</v>
      </c>
      <c r="I18" s="98">
        <f t="shared" si="35"/>
        <v>0</v>
      </c>
      <c r="J18" s="98"/>
      <c r="K18" s="98">
        <f t="shared" si="35"/>
        <v>0</v>
      </c>
      <c r="L18" s="98">
        <f t="shared" si="35"/>
        <v>0</v>
      </c>
      <c r="M18" s="98" t="e">
        <f>L18/K18*100</f>
        <v>#DIV/0!</v>
      </c>
      <c r="N18" s="98">
        <f t="shared" si="35"/>
        <v>0</v>
      </c>
      <c r="O18" s="98">
        <f t="shared" si="35"/>
        <v>0</v>
      </c>
      <c r="P18" s="98"/>
      <c r="Q18" s="98">
        <f t="shared" si="35"/>
        <v>0</v>
      </c>
      <c r="R18" s="98">
        <f t="shared" si="35"/>
        <v>0</v>
      </c>
      <c r="S18" s="98" t="e">
        <f t="shared" si="36"/>
        <v>#DIV/0!</v>
      </c>
      <c r="T18" s="98">
        <f t="shared" si="35"/>
        <v>0</v>
      </c>
      <c r="U18" s="98">
        <f t="shared" si="35"/>
        <v>0</v>
      </c>
      <c r="V18" s="98">
        <f t="shared" si="35"/>
        <v>0</v>
      </c>
      <c r="W18" s="98">
        <f t="shared" si="35"/>
        <v>0</v>
      </c>
      <c r="X18" s="98">
        <f t="shared" si="35"/>
        <v>0</v>
      </c>
      <c r="Y18" s="98" t="e">
        <f>X18/W18*100</f>
        <v>#DIV/0!</v>
      </c>
      <c r="Z18" s="98">
        <f t="shared" si="35"/>
        <v>0</v>
      </c>
      <c r="AA18" s="98">
        <f t="shared" si="35"/>
        <v>0</v>
      </c>
      <c r="AB18" s="98">
        <f t="shared" si="35"/>
        <v>0</v>
      </c>
      <c r="AC18" s="98">
        <f t="shared" si="35"/>
        <v>0</v>
      </c>
      <c r="AD18" s="98">
        <f t="shared" si="35"/>
        <v>0</v>
      </c>
      <c r="AE18" s="98"/>
      <c r="AF18" s="98">
        <f t="shared" si="35"/>
        <v>0</v>
      </c>
      <c r="AG18" s="98">
        <f t="shared" si="35"/>
        <v>0</v>
      </c>
      <c r="AH18" s="98">
        <f t="shared" si="35"/>
        <v>0</v>
      </c>
      <c r="AI18" s="98">
        <f t="shared" si="35"/>
        <v>0</v>
      </c>
      <c r="AJ18" s="98">
        <f t="shared" si="35"/>
        <v>0</v>
      </c>
      <c r="AK18" s="98">
        <f t="shared" si="35"/>
        <v>0</v>
      </c>
      <c r="AL18" s="98">
        <f t="shared" si="35"/>
        <v>0</v>
      </c>
      <c r="AM18" s="98">
        <f t="shared" si="35"/>
        <v>0</v>
      </c>
      <c r="AN18" s="98">
        <f t="shared" si="35"/>
        <v>0</v>
      </c>
      <c r="AO18" s="98">
        <f t="shared" si="35"/>
        <v>0</v>
      </c>
      <c r="AP18" s="98">
        <f t="shared" si="35"/>
        <v>0</v>
      </c>
      <c r="AQ18" s="98">
        <f t="shared" si="35"/>
        <v>0</v>
      </c>
      <c r="AR18" s="392"/>
      <c r="AS18" s="270">
        <f t="shared" si="33"/>
        <v>0</v>
      </c>
      <c r="AT18" s="270">
        <f t="shared" si="34"/>
        <v>0</v>
      </c>
    </row>
    <row r="19" spans="1:46" ht="34.950000000000003" customHeight="1" x14ac:dyDescent="0.3">
      <c r="A19" s="353"/>
      <c r="B19" s="353"/>
      <c r="C19" s="353"/>
      <c r="D19" s="129" t="s">
        <v>265</v>
      </c>
      <c r="E19" s="98"/>
      <c r="F19" s="98"/>
      <c r="G19" s="110"/>
      <c r="H19" s="98"/>
      <c r="I19" s="98"/>
      <c r="J19" s="98"/>
      <c r="K19" s="98"/>
      <c r="L19" s="98"/>
      <c r="M19" s="110"/>
      <c r="N19" s="98"/>
      <c r="O19" s="98"/>
      <c r="P19" s="110"/>
      <c r="Q19" s="98"/>
      <c r="R19" s="98"/>
      <c r="S19" s="110"/>
      <c r="T19" s="98"/>
      <c r="U19" s="98"/>
      <c r="V19" s="110"/>
      <c r="W19" s="98"/>
      <c r="X19" s="98"/>
      <c r="Y19" s="110"/>
      <c r="Z19" s="98"/>
      <c r="AA19" s="110"/>
      <c r="AB19" s="110"/>
      <c r="AC19" s="98"/>
      <c r="AD19" s="110"/>
      <c r="AE19" s="98"/>
      <c r="AF19" s="98"/>
      <c r="AG19" s="110"/>
      <c r="AH19" s="110"/>
      <c r="AI19" s="98"/>
      <c r="AJ19" s="110"/>
      <c r="AK19" s="110"/>
      <c r="AL19" s="98"/>
      <c r="AM19" s="110"/>
      <c r="AN19" s="110"/>
      <c r="AO19" s="160"/>
      <c r="AP19" s="110"/>
      <c r="AQ19" s="110"/>
      <c r="AR19" s="392"/>
    </row>
    <row r="20" spans="1:46" ht="17.25" customHeight="1" x14ac:dyDescent="0.3">
      <c r="A20" s="352" t="s">
        <v>271</v>
      </c>
      <c r="B20" s="353"/>
      <c r="C20" s="353"/>
      <c r="D20" s="260" t="s">
        <v>41</v>
      </c>
      <c r="E20" s="98">
        <f>E22+E21+E23</f>
        <v>98930.319999999978</v>
      </c>
      <c r="F20" s="98">
        <f>F22+F21+F23</f>
        <v>0</v>
      </c>
      <c r="G20" s="110">
        <f t="shared" si="31"/>
        <v>0</v>
      </c>
      <c r="H20" s="98">
        <f>H22+H21+H23</f>
        <v>0</v>
      </c>
      <c r="I20" s="98">
        <f t="shared" ref="I20:AP20" si="37">I22+I21+I23</f>
        <v>0</v>
      </c>
      <c r="J20" s="98" t="e">
        <f t="shared" ref="J20:J23" si="38">I20/H20*100</f>
        <v>#DIV/0!</v>
      </c>
      <c r="K20" s="98">
        <f t="shared" si="37"/>
        <v>0</v>
      </c>
      <c r="L20" s="98">
        <f t="shared" si="37"/>
        <v>0</v>
      </c>
      <c r="M20" s="98" t="e">
        <f t="shared" ref="M20:M23" si="39">L20/K20*100</f>
        <v>#DIV/0!</v>
      </c>
      <c r="N20" s="98">
        <f t="shared" si="37"/>
        <v>15215</v>
      </c>
      <c r="O20" s="98">
        <f t="shared" si="37"/>
        <v>0</v>
      </c>
      <c r="P20" s="98">
        <f t="shared" ref="P20:P23" si="40">O20/N20*100</f>
        <v>0</v>
      </c>
      <c r="Q20" s="98">
        <f t="shared" si="37"/>
        <v>0</v>
      </c>
      <c r="R20" s="98">
        <f t="shared" si="37"/>
        <v>0</v>
      </c>
      <c r="S20" s="98" t="e">
        <f>R20/Q20*100</f>
        <v>#DIV/0!</v>
      </c>
      <c r="T20" s="98">
        <f t="shared" si="37"/>
        <v>0</v>
      </c>
      <c r="U20" s="98">
        <f t="shared" si="37"/>
        <v>0</v>
      </c>
      <c r="V20" s="98" t="e">
        <f>U20/T20*100</f>
        <v>#DIV/0!</v>
      </c>
      <c r="W20" s="98">
        <f t="shared" si="37"/>
        <v>0</v>
      </c>
      <c r="X20" s="98">
        <f t="shared" si="37"/>
        <v>0</v>
      </c>
      <c r="Y20" s="98" t="e">
        <f>X20/W20*100</f>
        <v>#DIV/0!</v>
      </c>
      <c r="Z20" s="98">
        <f t="shared" si="37"/>
        <v>6957.9</v>
      </c>
      <c r="AA20" s="98">
        <f t="shared" si="37"/>
        <v>0</v>
      </c>
      <c r="AB20" s="98">
        <f>AA20/Z20*100</f>
        <v>0</v>
      </c>
      <c r="AC20" s="98">
        <f t="shared" si="37"/>
        <v>0</v>
      </c>
      <c r="AD20" s="98">
        <f t="shared" si="37"/>
        <v>0</v>
      </c>
      <c r="AE20" s="98" t="e">
        <f t="shared" ref="AE20:AE23" si="41">AD20/AC20*100</f>
        <v>#DIV/0!</v>
      </c>
      <c r="AF20" s="98">
        <f t="shared" si="37"/>
        <v>6400</v>
      </c>
      <c r="AG20" s="98">
        <f t="shared" si="37"/>
        <v>0</v>
      </c>
      <c r="AH20" s="98">
        <f>AG20/AF20*100</f>
        <v>0</v>
      </c>
      <c r="AI20" s="98">
        <f t="shared" si="37"/>
        <v>0</v>
      </c>
      <c r="AJ20" s="98">
        <f t="shared" si="37"/>
        <v>0</v>
      </c>
      <c r="AK20" s="98" t="e">
        <f t="shared" si="37"/>
        <v>#REF!</v>
      </c>
      <c r="AL20" s="98">
        <f t="shared" si="37"/>
        <v>0</v>
      </c>
      <c r="AM20" s="98">
        <f t="shared" si="37"/>
        <v>0</v>
      </c>
      <c r="AN20" s="98" t="e">
        <f t="shared" si="37"/>
        <v>#REF!</v>
      </c>
      <c r="AO20" s="98">
        <f t="shared" si="37"/>
        <v>70357.42</v>
      </c>
      <c r="AP20" s="98">
        <f t="shared" si="37"/>
        <v>0</v>
      </c>
      <c r="AQ20" s="110"/>
      <c r="AR20" s="392"/>
      <c r="AS20" s="270">
        <f>H20+K20+N20+Q20+T20+W20+Z20+AC20+AF20+AI20+AL20+AO20</f>
        <v>98930.32</v>
      </c>
      <c r="AT20" s="270">
        <f>I20+L20+O20+R20+U20+X20+AA20+AD20+AG20+AJ20+AM20+AP20</f>
        <v>0</v>
      </c>
    </row>
    <row r="21" spans="1:46" ht="31.2" x14ac:dyDescent="0.3">
      <c r="A21" s="353"/>
      <c r="B21" s="353"/>
      <c r="C21" s="353"/>
      <c r="D21" s="129" t="s">
        <v>37</v>
      </c>
      <c r="E21" s="98">
        <f>E11-E16</f>
        <v>100.4</v>
      </c>
      <c r="F21" s="98">
        <f>F11-F16</f>
        <v>0</v>
      </c>
      <c r="G21" s="110">
        <f t="shared" si="31"/>
        <v>0</v>
      </c>
      <c r="H21" s="98">
        <f>H11-H16</f>
        <v>0</v>
      </c>
      <c r="I21" s="98">
        <f t="shared" ref="I21:AQ21" si="42">I11-I16</f>
        <v>0</v>
      </c>
      <c r="J21" s="98">
        <v>0</v>
      </c>
      <c r="K21" s="98">
        <f t="shared" si="42"/>
        <v>0</v>
      </c>
      <c r="L21" s="98">
        <f t="shared" si="42"/>
        <v>0</v>
      </c>
      <c r="M21" s="98">
        <v>0</v>
      </c>
      <c r="N21" s="98">
        <f t="shared" si="42"/>
        <v>0</v>
      </c>
      <c r="O21" s="98">
        <f t="shared" si="42"/>
        <v>0</v>
      </c>
      <c r="P21" s="98"/>
      <c r="Q21" s="98">
        <f t="shared" si="42"/>
        <v>0</v>
      </c>
      <c r="R21" s="98">
        <f t="shared" si="42"/>
        <v>0</v>
      </c>
      <c r="S21" s="98"/>
      <c r="T21" s="98">
        <f t="shared" si="42"/>
        <v>0</v>
      </c>
      <c r="U21" s="98">
        <f t="shared" si="42"/>
        <v>0</v>
      </c>
      <c r="V21" s="98">
        <v>0</v>
      </c>
      <c r="W21" s="98">
        <f t="shared" si="42"/>
        <v>0</v>
      </c>
      <c r="X21" s="98">
        <f t="shared" si="42"/>
        <v>0</v>
      </c>
      <c r="Y21" s="98">
        <f t="shared" si="42"/>
        <v>0</v>
      </c>
      <c r="Z21" s="98">
        <f t="shared" si="42"/>
        <v>0</v>
      </c>
      <c r="AA21" s="98">
        <f t="shared" si="42"/>
        <v>0</v>
      </c>
      <c r="AB21" s="98"/>
      <c r="AC21" s="98">
        <f t="shared" si="42"/>
        <v>0</v>
      </c>
      <c r="AD21" s="98">
        <f t="shared" si="42"/>
        <v>0</v>
      </c>
      <c r="AE21" s="98"/>
      <c r="AF21" s="98">
        <f t="shared" si="42"/>
        <v>0</v>
      </c>
      <c r="AG21" s="98">
        <f t="shared" si="42"/>
        <v>0</v>
      </c>
      <c r="AH21" s="98">
        <f t="shared" si="42"/>
        <v>0</v>
      </c>
      <c r="AI21" s="98">
        <f t="shared" si="42"/>
        <v>0</v>
      </c>
      <c r="AJ21" s="98">
        <f t="shared" si="42"/>
        <v>0</v>
      </c>
      <c r="AK21" s="98">
        <f t="shared" si="42"/>
        <v>0</v>
      </c>
      <c r="AL21" s="98">
        <f t="shared" si="42"/>
        <v>0</v>
      </c>
      <c r="AM21" s="98">
        <f t="shared" si="42"/>
        <v>0</v>
      </c>
      <c r="AN21" s="98">
        <f t="shared" si="42"/>
        <v>0</v>
      </c>
      <c r="AO21" s="98">
        <f t="shared" si="42"/>
        <v>100.4</v>
      </c>
      <c r="AP21" s="98">
        <f t="shared" si="42"/>
        <v>0</v>
      </c>
      <c r="AQ21" s="98">
        <f t="shared" si="42"/>
        <v>0</v>
      </c>
      <c r="AR21" s="392"/>
      <c r="AS21" s="270">
        <f t="shared" ref="AS21:AS23" si="43">H21+K21+N21+Q21+T21+W21+Z21+AC21+AF21+AI21+AL21+AO21</f>
        <v>100.4</v>
      </c>
      <c r="AT21" s="270">
        <f t="shared" ref="AT21:AT23" si="44">I21+L21+O21+R21+U21+X21+AA21+AD21+AG21+AJ21+AM21+AP21</f>
        <v>0</v>
      </c>
    </row>
    <row r="22" spans="1:46" ht="31.2" customHeight="1" x14ac:dyDescent="0.3">
      <c r="A22" s="353"/>
      <c r="B22" s="353"/>
      <c r="C22" s="353"/>
      <c r="D22" s="129" t="s">
        <v>2</v>
      </c>
      <c r="E22" s="98">
        <f t="shared" ref="E22:F23" si="45">E12-E17</f>
        <v>88082.299999999988</v>
      </c>
      <c r="F22" s="98">
        <f t="shared" si="45"/>
        <v>0</v>
      </c>
      <c r="G22" s="110">
        <f t="shared" si="31"/>
        <v>0</v>
      </c>
      <c r="H22" s="98">
        <f t="shared" ref="H22:AQ22" si="46">H12-H17</f>
        <v>0</v>
      </c>
      <c r="I22" s="98">
        <f t="shared" si="46"/>
        <v>0</v>
      </c>
      <c r="J22" s="98"/>
      <c r="K22" s="98">
        <f t="shared" si="46"/>
        <v>0</v>
      </c>
      <c r="L22" s="98">
        <f t="shared" si="46"/>
        <v>0</v>
      </c>
      <c r="M22" s="98">
        <v>0</v>
      </c>
      <c r="N22" s="98">
        <f t="shared" si="46"/>
        <v>13541.35</v>
      </c>
      <c r="O22" s="98">
        <f t="shared" si="46"/>
        <v>0</v>
      </c>
      <c r="P22" s="98">
        <f t="shared" si="40"/>
        <v>0</v>
      </c>
      <c r="Q22" s="98">
        <f t="shared" si="46"/>
        <v>0</v>
      </c>
      <c r="R22" s="98">
        <f t="shared" si="46"/>
        <v>0</v>
      </c>
      <c r="S22" s="98"/>
      <c r="T22" s="98">
        <f t="shared" si="46"/>
        <v>0</v>
      </c>
      <c r="U22" s="98">
        <f t="shared" si="46"/>
        <v>0</v>
      </c>
      <c r="V22" s="98">
        <v>0</v>
      </c>
      <c r="W22" s="98">
        <f t="shared" si="46"/>
        <v>0</v>
      </c>
      <c r="X22" s="98">
        <f t="shared" si="46"/>
        <v>0</v>
      </c>
      <c r="Y22" s="98"/>
      <c r="Z22" s="98">
        <f t="shared" si="46"/>
        <v>6957.9</v>
      </c>
      <c r="AA22" s="98">
        <f t="shared" si="46"/>
        <v>0</v>
      </c>
      <c r="AB22" s="98">
        <f t="shared" ref="AB22:AB23" si="47">AA22/Z22*100</f>
        <v>0</v>
      </c>
      <c r="AC22" s="98">
        <f t="shared" si="46"/>
        <v>0</v>
      </c>
      <c r="AD22" s="98">
        <f t="shared" si="46"/>
        <v>0</v>
      </c>
      <c r="AE22" s="98"/>
      <c r="AF22" s="98">
        <f t="shared" si="46"/>
        <v>5696</v>
      </c>
      <c r="AG22" s="98">
        <f t="shared" si="46"/>
        <v>0</v>
      </c>
      <c r="AH22" s="98">
        <f>AG22/AF22*100</f>
        <v>0</v>
      </c>
      <c r="AI22" s="98">
        <f t="shared" si="46"/>
        <v>0</v>
      </c>
      <c r="AJ22" s="98">
        <f t="shared" si="46"/>
        <v>0</v>
      </c>
      <c r="AK22" s="98">
        <f t="shared" si="46"/>
        <v>0</v>
      </c>
      <c r="AL22" s="98">
        <f t="shared" si="46"/>
        <v>0</v>
      </c>
      <c r="AM22" s="98">
        <f t="shared" si="46"/>
        <v>0</v>
      </c>
      <c r="AN22" s="98">
        <f t="shared" si="46"/>
        <v>0</v>
      </c>
      <c r="AO22" s="98">
        <f t="shared" si="46"/>
        <v>61887.049999999996</v>
      </c>
      <c r="AP22" s="98">
        <f t="shared" si="46"/>
        <v>0</v>
      </c>
      <c r="AQ22" s="98">
        <f t="shared" si="46"/>
        <v>0</v>
      </c>
      <c r="AR22" s="392"/>
      <c r="AS22" s="270">
        <f t="shared" si="43"/>
        <v>88082.299999999988</v>
      </c>
      <c r="AT22" s="270">
        <f t="shared" si="44"/>
        <v>0</v>
      </c>
    </row>
    <row r="23" spans="1:46" ht="15.6" x14ac:dyDescent="0.3">
      <c r="A23" s="353"/>
      <c r="B23" s="353"/>
      <c r="C23" s="353"/>
      <c r="D23" s="130" t="s">
        <v>43</v>
      </c>
      <c r="E23" s="98">
        <f t="shared" si="45"/>
        <v>10747.619999999999</v>
      </c>
      <c r="F23" s="98">
        <f>F13-F18</f>
        <v>0</v>
      </c>
      <c r="G23" s="110">
        <f t="shared" si="31"/>
        <v>0</v>
      </c>
      <c r="H23" s="98">
        <f t="shared" ref="H23:AQ23" si="48">H13-H18</f>
        <v>0</v>
      </c>
      <c r="I23" s="98">
        <f t="shared" si="48"/>
        <v>0</v>
      </c>
      <c r="J23" s="98" t="e">
        <f t="shared" si="38"/>
        <v>#DIV/0!</v>
      </c>
      <c r="K23" s="98">
        <f t="shared" si="48"/>
        <v>0</v>
      </c>
      <c r="L23" s="98">
        <f t="shared" si="48"/>
        <v>0</v>
      </c>
      <c r="M23" s="98" t="e">
        <f t="shared" si="39"/>
        <v>#DIV/0!</v>
      </c>
      <c r="N23" s="98">
        <f t="shared" si="48"/>
        <v>1673.65</v>
      </c>
      <c r="O23" s="98">
        <f t="shared" si="48"/>
        <v>0</v>
      </c>
      <c r="P23" s="98">
        <f t="shared" si="40"/>
        <v>0</v>
      </c>
      <c r="Q23" s="98">
        <f t="shared" si="48"/>
        <v>0</v>
      </c>
      <c r="R23" s="98">
        <f t="shared" si="48"/>
        <v>0</v>
      </c>
      <c r="S23" s="98" t="e">
        <f>R23/Q23*100</f>
        <v>#DIV/0!</v>
      </c>
      <c r="T23" s="98">
        <f t="shared" si="48"/>
        <v>0</v>
      </c>
      <c r="U23" s="98">
        <f t="shared" si="48"/>
        <v>0</v>
      </c>
      <c r="V23" s="98" t="e">
        <f>U23/T23*100</f>
        <v>#DIV/0!</v>
      </c>
      <c r="W23" s="98">
        <f t="shared" si="48"/>
        <v>0</v>
      </c>
      <c r="X23" s="98">
        <f t="shared" si="48"/>
        <v>0</v>
      </c>
      <c r="Y23" s="98" t="e">
        <f>X23/W23*100</f>
        <v>#DIV/0!</v>
      </c>
      <c r="Z23" s="98">
        <f t="shared" si="48"/>
        <v>0</v>
      </c>
      <c r="AA23" s="98">
        <f t="shared" si="48"/>
        <v>0</v>
      </c>
      <c r="AB23" s="98" t="e">
        <f t="shared" si="47"/>
        <v>#DIV/0!</v>
      </c>
      <c r="AC23" s="98">
        <f t="shared" si="48"/>
        <v>0</v>
      </c>
      <c r="AD23" s="98">
        <f t="shared" si="48"/>
        <v>0</v>
      </c>
      <c r="AE23" s="98" t="e">
        <f t="shared" si="41"/>
        <v>#DIV/0!</v>
      </c>
      <c r="AF23" s="98">
        <f t="shared" si="48"/>
        <v>704</v>
      </c>
      <c r="AG23" s="98">
        <f t="shared" si="48"/>
        <v>0</v>
      </c>
      <c r="AH23" s="98">
        <f>AG23/AF23*100</f>
        <v>0</v>
      </c>
      <c r="AI23" s="98">
        <f t="shared" si="48"/>
        <v>0</v>
      </c>
      <c r="AJ23" s="98">
        <f t="shared" si="48"/>
        <v>0</v>
      </c>
      <c r="AK23" s="98" t="e">
        <f t="shared" si="48"/>
        <v>#REF!</v>
      </c>
      <c r="AL23" s="98">
        <f t="shared" si="48"/>
        <v>0</v>
      </c>
      <c r="AM23" s="98">
        <f t="shared" si="48"/>
        <v>0</v>
      </c>
      <c r="AN23" s="98" t="e">
        <f t="shared" si="48"/>
        <v>#REF!</v>
      </c>
      <c r="AO23" s="98">
        <f t="shared" si="48"/>
        <v>8369.9699999999993</v>
      </c>
      <c r="AP23" s="98">
        <f t="shared" si="48"/>
        <v>0</v>
      </c>
      <c r="AQ23" s="98" t="e">
        <f t="shared" si="48"/>
        <v>#REF!</v>
      </c>
      <c r="AR23" s="392"/>
      <c r="AS23" s="270">
        <f t="shared" si="43"/>
        <v>10747.619999999999</v>
      </c>
      <c r="AT23" s="270">
        <f t="shared" si="44"/>
        <v>0</v>
      </c>
    </row>
    <row r="24" spans="1:46" s="207" customFormat="1" ht="37.200000000000003" customHeight="1" x14ac:dyDescent="0.3">
      <c r="A24" s="353"/>
      <c r="B24" s="353"/>
      <c r="C24" s="353"/>
      <c r="D24" s="129" t="s">
        <v>265</v>
      </c>
      <c r="E24" s="98"/>
      <c r="F24" s="98"/>
      <c r="G24" s="110" t="e">
        <f t="shared" si="31"/>
        <v>#DIV/0!</v>
      </c>
      <c r="H24" s="98"/>
      <c r="I24" s="98"/>
      <c r="J24" s="98"/>
      <c r="K24" s="98"/>
      <c r="L24" s="98"/>
      <c r="M24" s="110"/>
      <c r="N24" s="98"/>
      <c r="O24" s="98"/>
      <c r="P24" s="110"/>
      <c r="Q24" s="98"/>
      <c r="R24" s="98"/>
      <c r="S24" s="110"/>
      <c r="T24" s="98"/>
      <c r="U24" s="98"/>
      <c r="V24" s="110"/>
      <c r="W24" s="98"/>
      <c r="X24" s="98"/>
      <c r="Y24" s="110"/>
      <c r="Z24" s="98"/>
      <c r="AA24" s="110"/>
      <c r="AB24" s="110"/>
      <c r="AC24" s="98"/>
      <c r="AD24" s="110"/>
      <c r="AE24" s="110"/>
      <c r="AF24" s="98"/>
      <c r="AG24" s="110"/>
      <c r="AH24" s="110"/>
      <c r="AI24" s="98"/>
      <c r="AJ24" s="110"/>
      <c r="AK24" s="110"/>
      <c r="AL24" s="98"/>
      <c r="AM24" s="110"/>
      <c r="AN24" s="110"/>
      <c r="AO24" s="160"/>
      <c r="AP24" s="110"/>
      <c r="AQ24" s="110"/>
      <c r="AR24" s="392"/>
    </row>
    <row r="25" spans="1:46" ht="37.200000000000003" hidden="1" customHeight="1" x14ac:dyDescent="0.3">
      <c r="A25" s="352" t="s">
        <v>269</v>
      </c>
      <c r="B25" s="352"/>
      <c r="C25" s="352"/>
      <c r="D25" s="260" t="s">
        <v>41</v>
      </c>
      <c r="E25" s="98"/>
      <c r="F25" s="188"/>
      <c r="G25" s="110"/>
      <c r="H25" s="98" t="s">
        <v>270</v>
      </c>
      <c r="I25" s="98" t="s">
        <v>270</v>
      </c>
      <c r="J25" s="98" t="s">
        <v>270</v>
      </c>
      <c r="K25" s="98" t="s">
        <v>270</v>
      </c>
      <c r="L25" s="98" t="s">
        <v>270</v>
      </c>
      <c r="M25" s="98" t="s">
        <v>270</v>
      </c>
      <c r="N25" s="98" t="s">
        <v>270</v>
      </c>
      <c r="O25" s="98" t="s">
        <v>270</v>
      </c>
      <c r="P25" s="98" t="s">
        <v>270</v>
      </c>
      <c r="Q25" s="98" t="s">
        <v>270</v>
      </c>
      <c r="R25" s="98" t="s">
        <v>270</v>
      </c>
      <c r="S25" s="98" t="s">
        <v>270</v>
      </c>
      <c r="T25" s="98" t="s">
        <v>270</v>
      </c>
      <c r="U25" s="98" t="s">
        <v>270</v>
      </c>
      <c r="V25" s="98" t="s">
        <v>270</v>
      </c>
      <c r="W25" s="98" t="s">
        <v>270</v>
      </c>
      <c r="X25" s="98" t="s">
        <v>270</v>
      </c>
      <c r="Y25" s="98" t="s">
        <v>270</v>
      </c>
      <c r="Z25" s="98" t="s">
        <v>270</v>
      </c>
      <c r="AA25" s="98" t="s">
        <v>270</v>
      </c>
      <c r="AB25" s="98" t="s">
        <v>270</v>
      </c>
      <c r="AC25" s="98" t="s">
        <v>270</v>
      </c>
      <c r="AD25" s="98" t="s">
        <v>270</v>
      </c>
      <c r="AE25" s="98" t="s">
        <v>270</v>
      </c>
      <c r="AF25" s="98" t="s">
        <v>270</v>
      </c>
      <c r="AG25" s="98" t="s">
        <v>270</v>
      </c>
      <c r="AH25" s="98" t="s">
        <v>270</v>
      </c>
      <c r="AI25" s="98" t="s">
        <v>270</v>
      </c>
      <c r="AJ25" s="98" t="s">
        <v>270</v>
      </c>
      <c r="AK25" s="98" t="s">
        <v>270</v>
      </c>
      <c r="AL25" s="98" t="s">
        <v>270</v>
      </c>
      <c r="AM25" s="98" t="s">
        <v>270</v>
      </c>
      <c r="AN25" s="98" t="s">
        <v>270</v>
      </c>
      <c r="AO25" s="160" t="s">
        <v>270</v>
      </c>
      <c r="AP25" s="98" t="s">
        <v>270</v>
      </c>
      <c r="AQ25" s="98" t="s">
        <v>270</v>
      </c>
      <c r="AR25" s="163"/>
    </row>
    <row r="26" spans="1:46" ht="37.200000000000003" hidden="1" customHeight="1" x14ac:dyDescent="0.3">
      <c r="A26" s="352"/>
      <c r="B26" s="352"/>
      <c r="C26" s="352"/>
      <c r="D26" s="129" t="s">
        <v>37</v>
      </c>
      <c r="E26" s="108"/>
      <c r="F26" s="189"/>
      <c r="G26" s="98"/>
      <c r="H26" s="98" t="s">
        <v>270</v>
      </c>
      <c r="I26" s="98" t="s">
        <v>270</v>
      </c>
      <c r="J26" s="98" t="s">
        <v>270</v>
      </c>
      <c r="K26" s="98" t="s">
        <v>270</v>
      </c>
      <c r="L26" s="98" t="s">
        <v>270</v>
      </c>
      <c r="M26" s="98" t="s">
        <v>270</v>
      </c>
      <c r="N26" s="98" t="s">
        <v>270</v>
      </c>
      <c r="O26" s="98" t="s">
        <v>270</v>
      </c>
      <c r="P26" s="98" t="s">
        <v>270</v>
      </c>
      <c r="Q26" s="98" t="s">
        <v>270</v>
      </c>
      <c r="R26" s="98" t="s">
        <v>270</v>
      </c>
      <c r="S26" s="98" t="s">
        <v>270</v>
      </c>
      <c r="T26" s="98" t="s">
        <v>270</v>
      </c>
      <c r="U26" s="98" t="s">
        <v>270</v>
      </c>
      <c r="V26" s="98" t="s">
        <v>270</v>
      </c>
      <c r="W26" s="98" t="s">
        <v>270</v>
      </c>
      <c r="X26" s="98" t="s">
        <v>270</v>
      </c>
      <c r="Y26" s="98" t="s">
        <v>270</v>
      </c>
      <c r="Z26" s="98" t="s">
        <v>270</v>
      </c>
      <c r="AA26" s="98" t="s">
        <v>270</v>
      </c>
      <c r="AB26" s="98" t="s">
        <v>270</v>
      </c>
      <c r="AC26" s="98" t="s">
        <v>270</v>
      </c>
      <c r="AD26" s="98" t="s">
        <v>270</v>
      </c>
      <c r="AE26" s="98" t="s">
        <v>270</v>
      </c>
      <c r="AF26" s="98" t="s">
        <v>270</v>
      </c>
      <c r="AG26" s="98" t="s">
        <v>270</v>
      </c>
      <c r="AH26" s="98" t="s">
        <v>270</v>
      </c>
      <c r="AI26" s="98" t="s">
        <v>270</v>
      </c>
      <c r="AJ26" s="98" t="s">
        <v>270</v>
      </c>
      <c r="AK26" s="98" t="s">
        <v>270</v>
      </c>
      <c r="AL26" s="98" t="s">
        <v>270</v>
      </c>
      <c r="AM26" s="98" t="s">
        <v>270</v>
      </c>
      <c r="AN26" s="98" t="s">
        <v>270</v>
      </c>
      <c r="AO26" s="160" t="s">
        <v>270</v>
      </c>
      <c r="AP26" s="98" t="s">
        <v>270</v>
      </c>
      <c r="AQ26" s="98" t="s">
        <v>270</v>
      </c>
      <c r="AR26" s="163"/>
    </row>
    <row r="27" spans="1:46" ht="37.200000000000003" hidden="1" customHeight="1" x14ac:dyDescent="0.3">
      <c r="A27" s="352"/>
      <c r="B27" s="352"/>
      <c r="C27" s="352"/>
      <c r="D27" s="129" t="s">
        <v>2</v>
      </c>
      <c r="E27" s="98"/>
      <c r="F27" s="188"/>
      <c r="G27" s="110"/>
      <c r="H27" s="98" t="s">
        <v>270</v>
      </c>
      <c r="I27" s="98" t="s">
        <v>270</v>
      </c>
      <c r="J27" s="98" t="s">
        <v>270</v>
      </c>
      <c r="K27" s="98" t="s">
        <v>270</v>
      </c>
      <c r="L27" s="98" t="s">
        <v>270</v>
      </c>
      <c r="M27" s="98" t="s">
        <v>270</v>
      </c>
      <c r="N27" s="98" t="s">
        <v>270</v>
      </c>
      <c r="O27" s="98" t="s">
        <v>270</v>
      </c>
      <c r="P27" s="98" t="s">
        <v>270</v>
      </c>
      <c r="Q27" s="98" t="s">
        <v>270</v>
      </c>
      <c r="R27" s="98" t="s">
        <v>270</v>
      </c>
      <c r="S27" s="98" t="s">
        <v>270</v>
      </c>
      <c r="T27" s="98" t="s">
        <v>270</v>
      </c>
      <c r="U27" s="98" t="s">
        <v>270</v>
      </c>
      <c r="V27" s="98" t="s">
        <v>270</v>
      </c>
      <c r="W27" s="98" t="s">
        <v>270</v>
      </c>
      <c r="X27" s="98" t="s">
        <v>270</v>
      </c>
      <c r="Y27" s="98" t="s">
        <v>270</v>
      </c>
      <c r="Z27" s="98" t="s">
        <v>270</v>
      </c>
      <c r="AA27" s="98" t="s">
        <v>270</v>
      </c>
      <c r="AB27" s="98" t="s">
        <v>270</v>
      </c>
      <c r="AC27" s="98" t="s">
        <v>270</v>
      </c>
      <c r="AD27" s="98" t="s">
        <v>270</v>
      </c>
      <c r="AE27" s="98" t="s">
        <v>270</v>
      </c>
      <c r="AF27" s="98" t="s">
        <v>270</v>
      </c>
      <c r="AG27" s="98" t="s">
        <v>270</v>
      </c>
      <c r="AH27" s="98" t="s">
        <v>270</v>
      </c>
      <c r="AI27" s="98" t="s">
        <v>270</v>
      </c>
      <c r="AJ27" s="98" t="s">
        <v>270</v>
      </c>
      <c r="AK27" s="98" t="s">
        <v>270</v>
      </c>
      <c r="AL27" s="98" t="s">
        <v>270</v>
      </c>
      <c r="AM27" s="98" t="s">
        <v>270</v>
      </c>
      <c r="AN27" s="98" t="s">
        <v>270</v>
      </c>
      <c r="AO27" s="160" t="s">
        <v>270</v>
      </c>
      <c r="AP27" s="98" t="s">
        <v>270</v>
      </c>
      <c r="AQ27" s="98" t="s">
        <v>270</v>
      </c>
      <c r="AR27" s="163"/>
    </row>
    <row r="28" spans="1:46" ht="37.200000000000003" hidden="1" customHeight="1" x14ac:dyDescent="0.3">
      <c r="A28" s="352"/>
      <c r="B28" s="352"/>
      <c r="C28" s="352"/>
      <c r="D28" s="130" t="s">
        <v>43</v>
      </c>
      <c r="E28" s="98"/>
      <c r="F28" s="188"/>
      <c r="G28" s="110"/>
      <c r="H28" s="98" t="s">
        <v>270</v>
      </c>
      <c r="I28" s="98" t="s">
        <v>270</v>
      </c>
      <c r="J28" s="98" t="s">
        <v>270</v>
      </c>
      <c r="K28" s="98" t="s">
        <v>270</v>
      </c>
      <c r="L28" s="98" t="s">
        <v>270</v>
      </c>
      <c r="M28" s="98" t="s">
        <v>270</v>
      </c>
      <c r="N28" s="98" t="s">
        <v>270</v>
      </c>
      <c r="O28" s="98" t="s">
        <v>270</v>
      </c>
      <c r="P28" s="98" t="s">
        <v>270</v>
      </c>
      <c r="Q28" s="98" t="s">
        <v>270</v>
      </c>
      <c r="R28" s="98" t="s">
        <v>270</v>
      </c>
      <c r="S28" s="98" t="s">
        <v>270</v>
      </c>
      <c r="T28" s="98" t="s">
        <v>270</v>
      </c>
      <c r="U28" s="98" t="s">
        <v>270</v>
      </c>
      <c r="V28" s="98" t="s">
        <v>270</v>
      </c>
      <c r="W28" s="98" t="s">
        <v>270</v>
      </c>
      <c r="X28" s="98" t="s">
        <v>270</v>
      </c>
      <c r="Y28" s="98" t="s">
        <v>270</v>
      </c>
      <c r="Z28" s="98" t="s">
        <v>270</v>
      </c>
      <c r="AA28" s="98" t="s">
        <v>270</v>
      </c>
      <c r="AB28" s="98" t="s">
        <v>270</v>
      </c>
      <c r="AC28" s="98" t="s">
        <v>270</v>
      </c>
      <c r="AD28" s="98" t="s">
        <v>270</v>
      </c>
      <c r="AE28" s="98" t="s">
        <v>270</v>
      </c>
      <c r="AF28" s="98" t="s">
        <v>270</v>
      </c>
      <c r="AG28" s="98" t="s">
        <v>270</v>
      </c>
      <c r="AH28" s="98" t="s">
        <v>270</v>
      </c>
      <c r="AI28" s="98" t="s">
        <v>270</v>
      </c>
      <c r="AJ28" s="98" t="s">
        <v>270</v>
      </c>
      <c r="AK28" s="98" t="s">
        <v>270</v>
      </c>
      <c r="AL28" s="98" t="s">
        <v>270</v>
      </c>
      <c r="AM28" s="98" t="s">
        <v>270</v>
      </c>
      <c r="AN28" s="98" t="s">
        <v>270</v>
      </c>
      <c r="AO28" s="160" t="s">
        <v>270</v>
      </c>
      <c r="AP28" s="98" t="s">
        <v>270</v>
      </c>
      <c r="AQ28" s="98" t="s">
        <v>270</v>
      </c>
      <c r="AR28" s="163"/>
    </row>
    <row r="29" spans="1:46" ht="37.200000000000003" hidden="1" customHeight="1" x14ac:dyDescent="0.3">
      <c r="A29" s="352"/>
      <c r="B29" s="352"/>
      <c r="C29" s="352"/>
      <c r="D29" s="129" t="s">
        <v>265</v>
      </c>
      <c r="E29" s="98"/>
      <c r="F29" s="188"/>
      <c r="G29" s="110"/>
      <c r="H29" s="98" t="s">
        <v>270</v>
      </c>
      <c r="I29" s="98" t="s">
        <v>270</v>
      </c>
      <c r="J29" s="98" t="s">
        <v>270</v>
      </c>
      <c r="K29" s="98" t="s">
        <v>270</v>
      </c>
      <c r="L29" s="98" t="s">
        <v>270</v>
      </c>
      <c r="M29" s="98" t="s">
        <v>270</v>
      </c>
      <c r="N29" s="98" t="s">
        <v>270</v>
      </c>
      <c r="O29" s="98" t="s">
        <v>270</v>
      </c>
      <c r="P29" s="98" t="s">
        <v>270</v>
      </c>
      <c r="Q29" s="98" t="s">
        <v>270</v>
      </c>
      <c r="R29" s="98" t="s">
        <v>270</v>
      </c>
      <c r="S29" s="98" t="s">
        <v>270</v>
      </c>
      <c r="T29" s="98" t="s">
        <v>270</v>
      </c>
      <c r="U29" s="98" t="s">
        <v>270</v>
      </c>
      <c r="V29" s="98" t="s">
        <v>270</v>
      </c>
      <c r="W29" s="98" t="s">
        <v>270</v>
      </c>
      <c r="X29" s="98" t="s">
        <v>270</v>
      </c>
      <c r="Y29" s="98" t="s">
        <v>270</v>
      </c>
      <c r="Z29" s="98" t="s">
        <v>270</v>
      </c>
      <c r="AA29" s="98" t="s">
        <v>270</v>
      </c>
      <c r="AB29" s="98" t="s">
        <v>270</v>
      </c>
      <c r="AC29" s="98" t="s">
        <v>270</v>
      </c>
      <c r="AD29" s="98" t="s">
        <v>270</v>
      </c>
      <c r="AE29" s="98" t="s">
        <v>270</v>
      </c>
      <c r="AF29" s="98" t="s">
        <v>270</v>
      </c>
      <c r="AG29" s="98" t="s">
        <v>270</v>
      </c>
      <c r="AH29" s="98" t="s">
        <v>270</v>
      </c>
      <c r="AI29" s="98" t="s">
        <v>270</v>
      </c>
      <c r="AJ29" s="98" t="s">
        <v>270</v>
      </c>
      <c r="AK29" s="98" t="s">
        <v>270</v>
      </c>
      <c r="AL29" s="98" t="s">
        <v>270</v>
      </c>
      <c r="AM29" s="98" t="s">
        <v>270</v>
      </c>
      <c r="AN29" s="98" t="s">
        <v>270</v>
      </c>
      <c r="AO29" s="160" t="s">
        <v>270</v>
      </c>
      <c r="AP29" s="98" t="s">
        <v>270</v>
      </c>
      <c r="AQ29" s="98" t="s">
        <v>270</v>
      </c>
      <c r="AR29" s="163"/>
    </row>
    <row r="30" spans="1:46" s="176" customFormat="1" ht="20.25" customHeight="1" x14ac:dyDescent="0.3">
      <c r="A30" s="357" t="s">
        <v>304</v>
      </c>
      <c r="B30" s="357"/>
      <c r="C30" s="357"/>
      <c r="D30" s="357"/>
      <c r="E30" s="357"/>
      <c r="F30" s="357"/>
      <c r="G30" s="357"/>
      <c r="H30" s="357"/>
      <c r="I30" s="357"/>
      <c r="J30" s="357"/>
      <c r="K30" s="357"/>
      <c r="L30" s="357"/>
      <c r="M30" s="357"/>
      <c r="N30" s="357"/>
      <c r="O30" s="357"/>
      <c r="P30" s="357"/>
      <c r="Q30" s="357"/>
      <c r="R30" s="357"/>
      <c r="S30" s="357"/>
      <c r="T30" s="357"/>
      <c r="U30" s="357"/>
      <c r="V30" s="357"/>
      <c r="W30" s="357"/>
      <c r="X30" s="357"/>
      <c r="Y30" s="357"/>
      <c r="Z30" s="357"/>
      <c r="AA30" s="357"/>
      <c r="AB30" s="357"/>
      <c r="AC30" s="357"/>
      <c r="AD30" s="357"/>
      <c r="AE30" s="357"/>
      <c r="AF30" s="357"/>
      <c r="AG30" s="357"/>
      <c r="AH30" s="357"/>
      <c r="AI30" s="357"/>
      <c r="AJ30" s="208"/>
      <c r="AK30" s="209"/>
      <c r="AL30" s="209"/>
      <c r="AM30" s="209"/>
      <c r="AN30" s="209"/>
      <c r="AO30" s="210"/>
      <c r="AP30" s="209"/>
      <c r="AQ30" s="209"/>
      <c r="AR30" s="209"/>
    </row>
    <row r="31" spans="1:46" s="275" customFormat="1" ht="18.75" customHeight="1" x14ac:dyDescent="0.3">
      <c r="A31" s="361" t="s">
        <v>1</v>
      </c>
      <c r="B31" s="354" t="s">
        <v>305</v>
      </c>
      <c r="C31" s="354" t="s">
        <v>380</v>
      </c>
      <c r="D31" s="271" t="s">
        <v>41</v>
      </c>
      <c r="E31" s="272">
        <f>E32+E33</f>
        <v>10000</v>
      </c>
      <c r="F31" s="272">
        <f>F32+F33</f>
        <v>0</v>
      </c>
      <c r="G31" s="273">
        <f>F31/E31</f>
        <v>0</v>
      </c>
      <c r="H31" s="272">
        <f>H32+H33</f>
        <v>0</v>
      </c>
      <c r="I31" s="272">
        <f t="shared" ref="I31:AP31" si="49">I32+I33</f>
        <v>0</v>
      </c>
      <c r="J31" s="272">
        <f t="shared" si="49"/>
        <v>0</v>
      </c>
      <c r="K31" s="272">
        <f t="shared" si="49"/>
        <v>0</v>
      </c>
      <c r="L31" s="272">
        <f t="shared" si="49"/>
        <v>0</v>
      </c>
      <c r="M31" s="272">
        <f t="shared" si="49"/>
        <v>0</v>
      </c>
      <c r="N31" s="272">
        <f t="shared" si="49"/>
        <v>0</v>
      </c>
      <c r="O31" s="272">
        <f t="shared" si="49"/>
        <v>0</v>
      </c>
      <c r="P31" s="272">
        <f t="shared" si="49"/>
        <v>0</v>
      </c>
      <c r="Q31" s="272">
        <f t="shared" si="49"/>
        <v>0</v>
      </c>
      <c r="R31" s="272">
        <f t="shared" si="49"/>
        <v>0</v>
      </c>
      <c r="S31" s="272">
        <f t="shared" si="49"/>
        <v>0</v>
      </c>
      <c r="T31" s="272">
        <f t="shared" si="49"/>
        <v>0</v>
      </c>
      <c r="U31" s="272">
        <f t="shared" si="49"/>
        <v>0</v>
      </c>
      <c r="V31" s="272">
        <f t="shared" si="49"/>
        <v>0</v>
      </c>
      <c r="W31" s="272">
        <f t="shared" si="49"/>
        <v>0</v>
      </c>
      <c r="X31" s="272">
        <f t="shared" si="49"/>
        <v>0</v>
      </c>
      <c r="Y31" s="272">
        <f t="shared" si="49"/>
        <v>0</v>
      </c>
      <c r="Z31" s="272">
        <f t="shared" si="49"/>
        <v>0</v>
      </c>
      <c r="AA31" s="272">
        <f t="shared" si="49"/>
        <v>0</v>
      </c>
      <c r="AB31" s="272">
        <f t="shared" si="49"/>
        <v>0</v>
      </c>
      <c r="AC31" s="272">
        <f t="shared" si="49"/>
        <v>0</v>
      </c>
      <c r="AD31" s="272">
        <f t="shared" si="49"/>
        <v>0</v>
      </c>
      <c r="AE31" s="272">
        <f t="shared" si="49"/>
        <v>0</v>
      </c>
      <c r="AF31" s="272">
        <f t="shared" si="49"/>
        <v>6400</v>
      </c>
      <c r="AG31" s="272">
        <f t="shared" si="49"/>
        <v>0</v>
      </c>
      <c r="AH31" s="98">
        <f t="shared" ref="AH31:AH39" si="50">AG31/AF31*100</f>
        <v>0</v>
      </c>
      <c r="AI31" s="272">
        <f t="shared" si="49"/>
        <v>0</v>
      </c>
      <c r="AJ31" s="272">
        <f t="shared" si="49"/>
        <v>0</v>
      </c>
      <c r="AK31" s="272">
        <f t="shared" si="49"/>
        <v>0</v>
      </c>
      <c r="AL31" s="272">
        <f>AL32+AL33</f>
        <v>0</v>
      </c>
      <c r="AM31" s="272">
        <f t="shared" si="49"/>
        <v>0</v>
      </c>
      <c r="AN31" s="272">
        <f t="shared" si="49"/>
        <v>0</v>
      </c>
      <c r="AO31" s="272">
        <f t="shared" si="49"/>
        <v>3600</v>
      </c>
      <c r="AP31" s="272">
        <f t="shared" si="49"/>
        <v>0</v>
      </c>
      <c r="AQ31" s="274"/>
      <c r="AR31" s="274"/>
    </row>
    <row r="32" spans="1:46" s="275" customFormat="1" ht="64.5" customHeight="1" x14ac:dyDescent="0.3">
      <c r="A32" s="361"/>
      <c r="B32" s="354"/>
      <c r="C32" s="354"/>
      <c r="D32" s="276" t="s">
        <v>2</v>
      </c>
      <c r="E32" s="272">
        <f>E35</f>
        <v>8900</v>
      </c>
      <c r="F32" s="272">
        <f>F35</f>
        <v>0</v>
      </c>
      <c r="G32" s="273"/>
      <c r="H32" s="272">
        <f>H35</f>
        <v>0</v>
      </c>
      <c r="I32" s="272">
        <f t="shared" ref="I32:AP32" si="51">I35</f>
        <v>0</v>
      </c>
      <c r="J32" s="272">
        <f t="shared" si="51"/>
        <v>0</v>
      </c>
      <c r="K32" s="272">
        <f t="shared" si="51"/>
        <v>0</v>
      </c>
      <c r="L32" s="272">
        <f t="shared" si="51"/>
        <v>0</v>
      </c>
      <c r="M32" s="272">
        <f t="shared" si="51"/>
        <v>0</v>
      </c>
      <c r="N32" s="272">
        <f t="shared" si="51"/>
        <v>0</v>
      </c>
      <c r="O32" s="272">
        <f t="shared" si="51"/>
        <v>0</v>
      </c>
      <c r="P32" s="272">
        <f t="shared" si="51"/>
        <v>0</v>
      </c>
      <c r="Q32" s="272">
        <f t="shared" si="51"/>
        <v>0</v>
      </c>
      <c r="R32" s="272">
        <f t="shared" si="51"/>
        <v>0</v>
      </c>
      <c r="S32" s="272">
        <f t="shared" si="51"/>
        <v>0</v>
      </c>
      <c r="T32" s="272">
        <f t="shared" si="51"/>
        <v>0</v>
      </c>
      <c r="U32" s="272">
        <f t="shared" si="51"/>
        <v>0</v>
      </c>
      <c r="V32" s="272">
        <f t="shared" si="51"/>
        <v>0</v>
      </c>
      <c r="W32" s="272">
        <f t="shared" si="51"/>
        <v>0</v>
      </c>
      <c r="X32" s="272">
        <f t="shared" si="51"/>
        <v>0</v>
      </c>
      <c r="Y32" s="272">
        <f t="shared" si="51"/>
        <v>0</v>
      </c>
      <c r="Z32" s="272">
        <f t="shared" si="51"/>
        <v>0</v>
      </c>
      <c r="AA32" s="272">
        <f t="shared" si="51"/>
        <v>0</v>
      </c>
      <c r="AB32" s="272">
        <f t="shared" si="51"/>
        <v>0</v>
      </c>
      <c r="AC32" s="272">
        <f t="shared" si="51"/>
        <v>0</v>
      </c>
      <c r="AD32" s="272">
        <f t="shared" si="51"/>
        <v>0</v>
      </c>
      <c r="AE32" s="272">
        <f t="shared" si="51"/>
        <v>0</v>
      </c>
      <c r="AF32" s="272">
        <f t="shared" si="51"/>
        <v>5696</v>
      </c>
      <c r="AG32" s="272">
        <f t="shared" si="51"/>
        <v>0</v>
      </c>
      <c r="AH32" s="98">
        <f t="shared" si="50"/>
        <v>0</v>
      </c>
      <c r="AI32" s="272">
        <f t="shared" si="51"/>
        <v>0</v>
      </c>
      <c r="AJ32" s="272">
        <f t="shared" si="51"/>
        <v>0</v>
      </c>
      <c r="AK32" s="272">
        <f t="shared" si="51"/>
        <v>0</v>
      </c>
      <c r="AL32" s="272">
        <f>AL35+AL47</f>
        <v>0</v>
      </c>
      <c r="AM32" s="272">
        <f>AM35+AM47</f>
        <v>0</v>
      </c>
      <c r="AN32" s="272">
        <f t="shared" si="51"/>
        <v>0</v>
      </c>
      <c r="AO32" s="272">
        <f t="shared" si="51"/>
        <v>3204</v>
      </c>
      <c r="AP32" s="272">
        <f t="shared" si="51"/>
        <v>0</v>
      </c>
      <c r="AQ32" s="274"/>
      <c r="AR32" s="274"/>
    </row>
    <row r="33" spans="1:46" s="275" customFormat="1" ht="21.75" customHeight="1" x14ac:dyDescent="0.3">
      <c r="A33" s="361"/>
      <c r="B33" s="354"/>
      <c r="C33" s="354"/>
      <c r="D33" s="277" t="s">
        <v>43</v>
      </c>
      <c r="E33" s="272">
        <f>E36</f>
        <v>1100</v>
      </c>
      <c r="F33" s="272">
        <f>F36</f>
        <v>0</v>
      </c>
      <c r="G33" s="273">
        <f t="shared" ref="G33:G54" si="52">F33/E33</f>
        <v>0</v>
      </c>
      <c r="H33" s="272">
        <f>H36</f>
        <v>0</v>
      </c>
      <c r="I33" s="272">
        <f t="shared" ref="I33:AP33" si="53">I36</f>
        <v>0</v>
      </c>
      <c r="J33" s="272">
        <f t="shared" si="53"/>
        <v>0</v>
      </c>
      <c r="K33" s="272">
        <f t="shared" si="53"/>
        <v>0</v>
      </c>
      <c r="L33" s="272">
        <f t="shared" si="53"/>
        <v>0</v>
      </c>
      <c r="M33" s="272">
        <f t="shared" si="53"/>
        <v>0</v>
      </c>
      <c r="N33" s="272">
        <f t="shared" si="53"/>
        <v>0</v>
      </c>
      <c r="O33" s="272">
        <f t="shared" si="53"/>
        <v>0</v>
      </c>
      <c r="P33" s="272">
        <f t="shared" si="53"/>
        <v>0</v>
      </c>
      <c r="Q33" s="272">
        <f t="shared" si="53"/>
        <v>0</v>
      </c>
      <c r="R33" s="272">
        <f t="shared" si="53"/>
        <v>0</v>
      </c>
      <c r="S33" s="272">
        <f t="shared" si="53"/>
        <v>0</v>
      </c>
      <c r="T33" s="272">
        <f t="shared" si="53"/>
        <v>0</v>
      </c>
      <c r="U33" s="272">
        <f t="shared" si="53"/>
        <v>0</v>
      </c>
      <c r="V33" s="272">
        <f t="shared" si="53"/>
        <v>0</v>
      </c>
      <c r="W33" s="272">
        <f t="shared" si="53"/>
        <v>0</v>
      </c>
      <c r="X33" s="272">
        <f t="shared" si="53"/>
        <v>0</v>
      </c>
      <c r="Y33" s="272">
        <f t="shared" si="53"/>
        <v>0</v>
      </c>
      <c r="Z33" s="272">
        <f t="shared" si="53"/>
        <v>0</v>
      </c>
      <c r="AA33" s="272">
        <f t="shared" si="53"/>
        <v>0</v>
      </c>
      <c r="AB33" s="272">
        <f t="shared" si="53"/>
        <v>0</v>
      </c>
      <c r="AC33" s="272">
        <f t="shared" si="53"/>
        <v>0</v>
      </c>
      <c r="AD33" s="272">
        <f t="shared" si="53"/>
        <v>0</v>
      </c>
      <c r="AE33" s="272">
        <f t="shared" si="53"/>
        <v>0</v>
      </c>
      <c r="AF33" s="272">
        <f t="shared" si="53"/>
        <v>704</v>
      </c>
      <c r="AG33" s="272">
        <f t="shared" si="53"/>
        <v>0</v>
      </c>
      <c r="AH33" s="98">
        <f t="shared" si="50"/>
        <v>0</v>
      </c>
      <c r="AI33" s="272">
        <f t="shared" si="53"/>
        <v>0</v>
      </c>
      <c r="AJ33" s="272">
        <f t="shared" si="53"/>
        <v>0</v>
      </c>
      <c r="AK33" s="272">
        <f t="shared" si="53"/>
        <v>0</v>
      </c>
      <c r="AL33" s="272">
        <f>AL36+AL48</f>
        <v>0</v>
      </c>
      <c r="AM33" s="272">
        <f>AM36+AM48</f>
        <v>0</v>
      </c>
      <c r="AN33" s="272">
        <f t="shared" si="53"/>
        <v>0</v>
      </c>
      <c r="AO33" s="272">
        <f t="shared" si="53"/>
        <v>396</v>
      </c>
      <c r="AP33" s="272">
        <f t="shared" si="53"/>
        <v>0</v>
      </c>
      <c r="AQ33" s="274"/>
      <c r="AR33" s="274"/>
    </row>
    <row r="34" spans="1:46" s="175" customFormat="1" ht="18.75" customHeight="1" x14ac:dyDescent="0.3">
      <c r="A34" s="355" t="s">
        <v>306</v>
      </c>
      <c r="B34" s="354" t="s">
        <v>307</v>
      </c>
      <c r="C34" s="354" t="s">
        <v>380</v>
      </c>
      <c r="D34" s="260" t="s">
        <v>41</v>
      </c>
      <c r="E34" s="98">
        <f>E35+E36</f>
        <v>10000</v>
      </c>
      <c r="F34" s="98">
        <f>F35+F36</f>
        <v>0</v>
      </c>
      <c r="G34" s="110">
        <f t="shared" si="52"/>
        <v>0</v>
      </c>
      <c r="H34" s="98">
        <f>H35+H36</f>
        <v>0</v>
      </c>
      <c r="I34" s="98">
        <f t="shared" ref="I34:AQ34" si="54">I35+I36</f>
        <v>0</v>
      </c>
      <c r="J34" s="98">
        <f t="shared" si="54"/>
        <v>0</v>
      </c>
      <c r="K34" s="98">
        <f t="shared" si="54"/>
        <v>0</v>
      </c>
      <c r="L34" s="98">
        <f t="shared" si="54"/>
        <v>0</v>
      </c>
      <c r="M34" s="98">
        <f t="shared" si="54"/>
        <v>0</v>
      </c>
      <c r="N34" s="98">
        <f t="shared" si="54"/>
        <v>0</v>
      </c>
      <c r="O34" s="98">
        <f t="shared" si="54"/>
        <v>0</v>
      </c>
      <c r="P34" s="98">
        <f t="shared" si="54"/>
        <v>0</v>
      </c>
      <c r="Q34" s="98">
        <f t="shared" si="54"/>
        <v>0</v>
      </c>
      <c r="R34" s="98">
        <f t="shared" si="54"/>
        <v>0</v>
      </c>
      <c r="S34" s="98">
        <f t="shared" si="54"/>
        <v>0</v>
      </c>
      <c r="T34" s="98">
        <f t="shared" si="54"/>
        <v>0</v>
      </c>
      <c r="U34" s="98">
        <f t="shared" si="54"/>
        <v>0</v>
      </c>
      <c r="V34" s="98">
        <f t="shared" si="54"/>
        <v>0</v>
      </c>
      <c r="W34" s="98">
        <f t="shared" si="54"/>
        <v>0</v>
      </c>
      <c r="X34" s="98">
        <f t="shared" si="54"/>
        <v>0</v>
      </c>
      <c r="Y34" s="98">
        <f t="shared" si="54"/>
        <v>0</v>
      </c>
      <c r="Z34" s="98">
        <f t="shared" si="54"/>
        <v>0</v>
      </c>
      <c r="AA34" s="98">
        <f t="shared" si="54"/>
        <v>0</v>
      </c>
      <c r="AB34" s="98">
        <f t="shared" si="54"/>
        <v>0</v>
      </c>
      <c r="AC34" s="98">
        <f t="shared" si="54"/>
        <v>0</v>
      </c>
      <c r="AD34" s="98">
        <f t="shared" si="54"/>
        <v>0</v>
      </c>
      <c r="AE34" s="98">
        <f t="shared" si="54"/>
        <v>0</v>
      </c>
      <c r="AF34" s="98">
        <f t="shared" si="54"/>
        <v>6400</v>
      </c>
      <c r="AG34" s="98">
        <f t="shared" si="54"/>
        <v>0</v>
      </c>
      <c r="AH34" s="98">
        <f t="shared" si="50"/>
        <v>0</v>
      </c>
      <c r="AI34" s="98">
        <f t="shared" si="54"/>
        <v>0</v>
      </c>
      <c r="AJ34" s="98">
        <f t="shared" si="54"/>
        <v>0</v>
      </c>
      <c r="AK34" s="98">
        <f t="shared" si="54"/>
        <v>0</v>
      </c>
      <c r="AL34" s="98">
        <f t="shared" si="54"/>
        <v>0</v>
      </c>
      <c r="AM34" s="98">
        <f t="shared" si="54"/>
        <v>0</v>
      </c>
      <c r="AN34" s="98">
        <f t="shared" si="54"/>
        <v>0</v>
      </c>
      <c r="AO34" s="98">
        <f t="shared" si="54"/>
        <v>3600</v>
      </c>
      <c r="AP34" s="98">
        <f t="shared" si="54"/>
        <v>0</v>
      </c>
      <c r="AQ34" s="98">
        <f t="shared" si="54"/>
        <v>0</v>
      </c>
      <c r="AR34" s="212"/>
    </row>
    <row r="35" spans="1:46" s="175" customFormat="1" ht="64.5" customHeight="1" x14ac:dyDescent="0.3">
      <c r="A35" s="355"/>
      <c r="B35" s="354"/>
      <c r="C35" s="354"/>
      <c r="D35" s="259" t="s">
        <v>2</v>
      </c>
      <c r="E35" s="293">
        <f>E38+E41</f>
        <v>8900</v>
      </c>
      <c r="F35" s="293">
        <f>F38+F41</f>
        <v>0</v>
      </c>
      <c r="G35" s="110">
        <f t="shared" si="52"/>
        <v>0</v>
      </c>
      <c r="H35" s="215">
        <f>H38+H41</f>
        <v>0</v>
      </c>
      <c r="I35" s="215">
        <f t="shared" ref="I35:AQ35" si="55">I38+I41</f>
        <v>0</v>
      </c>
      <c r="J35" s="215">
        <f t="shared" si="55"/>
        <v>0</v>
      </c>
      <c r="K35" s="215">
        <f t="shared" si="55"/>
        <v>0</v>
      </c>
      <c r="L35" s="215">
        <f t="shared" si="55"/>
        <v>0</v>
      </c>
      <c r="M35" s="215">
        <f t="shared" si="55"/>
        <v>0</v>
      </c>
      <c r="N35" s="215">
        <f t="shared" si="55"/>
        <v>0</v>
      </c>
      <c r="O35" s="215">
        <f t="shared" si="55"/>
        <v>0</v>
      </c>
      <c r="P35" s="215">
        <f t="shared" si="55"/>
        <v>0</v>
      </c>
      <c r="Q35" s="215">
        <f t="shared" si="55"/>
        <v>0</v>
      </c>
      <c r="R35" s="215">
        <f t="shared" si="55"/>
        <v>0</v>
      </c>
      <c r="S35" s="215">
        <f t="shared" si="55"/>
        <v>0</v>
      </c>
      <c r="T35" s="215">
        <f t="shared" si="55"/>
        <v>0</v>
      </c>
      <c r="U35" s="215">
        <f t="shared" si="55"/>
        <v>0</v>
      </c>
      <c r="V35" s="215">
        <f t="shared" si="55"/>
        <v>0</v>
      </c>
      <c r="W35" s="215">
        <f t="shared" si="55"/>
        <v>0</v>
      </c>
      <c r="X35" s="215">
        <f t="shared" si="55"/>
        <v>0</v>
      </c>
      <c r="Y35" s="215">
        <f t="shared" si="55"/>
        <v>0</v>
      </c>
      <c r="Z35" s="215">
        <f t="shared" si="55"/>
        <v>0</v>
      </c>
      <c r="AA35" s="215">
        <f t="shared" si="55"/>
        <v>0</v>
      </c>
      <c r="AB35" s="215">
        <f t="shared" si="55"/>
        <v>0</v>
      </c>
      <c r="AC35" s="215">
        <f t="shared" si="55"/>
        <v>0</v>
      </c>
      <c r="AD35" s="215">
        <f t="shared" si="55"/>
        <v>0</v>
      </c>
      <c r="AE35" s="215">
        <f t="shared" si="55"/>
        <v>0</v>
      </c>
      <c r="AF35" s="215">
        <f t="shared" si="55"/>
        <v>5696</v>
      </c>
      <c r="AG35" s="215">
        <f t="shared" si="55"/>
        <v>0</v>
      </c>
      <c r="AH35" s="98">
        <f t="shared" si="50"/>
        <v>0</v>
      </c>
      <c r="AI35" s="215">
        <f t="shared" si="55"/>
        <v>0</v>
      </c>
      <c r="AJ35" s="215">
        <f t="shared" si="55"/>
        <v>0</v>
      </c>
      <c r="AK35" s="215">
        <f t="shared" si="55"/>
        <v>0</v>
      </c>
      <c r="AL35" s="215">
        <f t="shared" si="55"/>
        <v>0</v>
      </c>
      <c r="AM35" s="215">
        <f t="shared" si="55"/>
        <v>0</v>
      </c>
      <c r="AN35" s="215">
        <f t="shared" si="55"/>
        <v>0</v>
      </c>
      <c r="AO35" s="215">
        <f t="shared" si="55"/>
        <v>3204</v>
      </c>
      <c r="AP35" s="215">
        <f t="shared" si="55"/>
        <v>0</v>
      </c>
      <c r="AQ35" s="215">
        <f t="shared" si="55"/>
        <v>0</v>
      </c>
      <c r="AR35" s="212"/>
    </row>
    <row r="36" spans="1:46" s="175" customFormat="1" ht="21.75" customHeight="1" x14ac:dyDescent="0.3">
      <c r="A36" s="355"/>
      <c r="B36" s="354"/>
      <c r="C36" s="354"/>
      <c r="D36" s="158" t="s">
        <v>43</v>
      </c>
      <c r="E36" s="293">
        <f>E39+E42</f>
        <v>1100</v>
      </c>
      <c r="F36" s="293">
        <f>F39+F42</f>
        <v>0</v>
      </c>
      <c r="G36" s="110">
        <f t="shared" si="52"/>
        <v>0</v>
      </c>
      <c r="H36" s="215">
        <f>H39+H42</f>
        <v>0</v>
      </c>
      <c r="I36" s="215">
        <f t="shared" ref="I36:AQ36" si="56">I39+I42</f>
        <v>0</v>
      </c>
      <c r="J36" s="215">
        <f t="shared" si="56"/>
        <v>0</v>
      </c>
      <c r="K36" s="215">
        <f t="shared" si="56"/>
        <v>0</v>
      </c>
      <c r="L36" s="215">
        <f t="shared" si="56"/>
        <v>0</v>
      </c>
      <c r="M36" s="215">
        <f t="shared" si="56"/>
        <v>0</v>
      </c>
      <c r="N36" s="215">
        <f t="shared" si="56"/>
        <v>0</v>
      </c>
      <c r="O36" s="215">
        <f t="shared" si="56"/>
        <v>0</v>
      </c>
      <c r="P36" s="215">
        <f t="shared" si="56"/>
        <v>0</v>
      </c>
      <c r="Q36" s="215">
        <f t="shared" si="56"/>
        <v>0</v>
      </c>
      <c r="R36" s="215">
        <f t="shared" si="56"/>
        <v>0</v>
      </c>
      <c r="S36" s="215">
        <f t="shared" si="56"/>
        <v>0</v>
      </c>
      <c r="T36" s="215">
        <f t="shared" si="56"/>
        <v>0</v>
      </c>
      <c r="U36" s="215">
        <f t="shared" si="56"/>
        <v>0</v>
      </c>
      <c r="V36" s="215">
        <f t="shared" si="56"/>
        <v>0</v>
      </c>
      <c r="W36" s="215">
        <f t="shared" si="56"/>
        <v>0</v>
      </c>
      <c r="X36" s="215">
        <f t="shared" si="56"/>
        <v>0</v>
      </c>
      <c r="Y36" s="215">
        <f t="shared" si="56"/>
        <v>0</v>
      </c>
      <c r="Z36" s="215">
        <f t="shared" si="56"/>
        <v>0</v>
      </c>
      <c r="AA36" s="215">
        <f t="shared" si="56"/>
        <v>0</v>
      </c>
      <c r="AB36" s="215">
        <f t="shared" si="56"/>
        <v>0</v>
      </c>
      <c r="AC36" s="215">
        <f t="shared" si="56"/>
        <v>0</v>
      </c>
      <c r="AD36" s="215">
        <f t="shared" si="56"/>
        <v>0</v>
      </c>
      <c r="AE36" s="215">
        <f t="shared" si="56"/>
        <v>0</v>
      </c>
      <c r="AF36" s="215">
        <f t="shared" si="56"/>
        <v>704</v>
      </c>
      <c r="AG36" s="215">
        <f t="shared" si="56"/>
        <v>0</v>
      </c>
      <c r="AH36" s="98">
        <f t="shared" si="50"/>
        <v>0</v>
      </c>
      <c r="AI36" s="215">
        <f t="shared" si="56"/>
        <v>0</v>
      </c>
      <c r="AJ36" s="215">
        <f t="shared" si="56"/>
        <v>0</v>
      </c>
      <c r="AK36" s="215">
        <f t="shared" si="56"/>
        <v>0</v>
      </c>
      <c r="AL36" s="215">
        <f t="shared" si="56"/>
        <v>0</v>
      </c>
      <c r="AM36" s="215">
        <f t="shared" si="56"/>
        <v>0</v>
      </c>
      <c r="AN36" s="215">
        <f t="shared" si="56"/>
        <v>0</v>
      </c>
      <c r="AO36" s="215">
        <f t="shared" si="56"/>
        <v>396</v>
      </c>
      <c r="AP36" s="215">
        <f t="shared" si="56"/>
        <v>0</v>
      </c>
      <c r="AQ36" s="215">
        <f t="shared" si="56"/>
        <v>0</v>
      </c>
      <c r="AR36" s="212"/>
    </row>
    <row r="37" spans="1:46" s="175" customFormat="1" ht="18.75" customHeight="1" x14ac:dyDescent="0.3">
      <c r="A37" s="355" t="s">
        <v>308</v>
      </c>
      <c r="B37" s="354" t="s">
        <v>309</v>
      </c>
      <c r="C37" s="354" t="s">
        <v>380</v>
      </c>
      <c r="D37" s="260" t="s">
        <v>41</v>
      </c>
      <c r="E37" s="98">
        <f>E38+E39</f>
        <v>6400</v>
      </c>
      <c r="F37" s="98">
        <f>F38+F39</f>
        <v>0</v>
      </c>
      <c r="G37" s="110">
        <f t="shared" si="52"/>
        <v>0</v>
      </c>
      <c r="H37" s="98">
        <f>H38+H39</f>
        <v>0</v>
      </c>
      <c r="I37" s="98">
        <f t="shared" ref="I37:AP37" si="57">I38+I39</f>
        <v>0</v>
      </c>
      <c r="J37" s="98">
        <f t="shared" si="57"/>
        <v>0</v>
      </c>
      <c r="K37" s="98">
        <f t="shared" si="57"/>
        <v>0</v>
      </c>
      <c r="L37" s="98">
        <f t="shared" si="57"/>
        <v>0</v>
      </c>
      <c r="M37" s="98">
        <f t="shared" si="57"/>
        <v>0</v>
      </c>
      <c r="N37" s="98">
        <f t="shared" si="57"/>
        <v>0</v>
      </c>
      <c r="O37" s="98">
        <f t="shared" si="57"/>
        <v>0</v>
      </c>
      <c r="P37" s="98">
        <f t="shared" si="57"/>
        <v>0</v>
      </c>
      <c r="Q37" s="98">
        <f t="shared" si="57"/>
        <v>0</v>
      </c>
      <c r="R37" s="98">
        <f t="shared" si="57"/>
        <v>0</v>
      </c>
      <c r="S37" s="98">
        <f t="shared" si="57"/>
        <v>0</v>
      </c>
      <c r="T37" s="98">
        <f t="shared" si="57"/>
        <v>0</v>
      </c>
      <c r="U37" s="98">
        <f t="shared" si="57"/>
        <v>0</v>
      </c>
      <c r="V37" s="98">
        <f t="shared" si="57"/>
        <v>0</v>
      </c>
      <c r="W37" s="98">
        <f t="shared" si="57"/>
        <v>0</v>
      </c>
      <c r="X37" s="98">
        <f t="shared" si="57"/>
        <v>0</v>
      </c>
      <c r="Y37" s="98">
        <f t="shared" si="57"/>
        <v>0</v>
      </c>
      <c r="Z37" s="98">
        <f t="shared" si="57"/>
        <v>0</v>
      </c>
      <c r="AA37" s="98">
        <f t="shared" si="57"/>
        <v>0</v>
      </c>
      <c r="AB37" s="98">
        <f t="shared" si="57"/>
        <v>0</v>
      </c>
      <c r="AC37" s="98">
        <f t="shared" si="57"/>
        <v>0</v>
      </c>
      <c r="AD37" s="98">
        <f t="shared" si="57"/>
        <v>0</v>
      </c>
      <c r="AE37" s="98">
        <f t="shared" si="57"/>
        <v>0</v>
      </c>
      <c r="AF37" s="98">
        <f t="shared" si="57"/>
        <v>6400</v>
      </c>
      <c r="AG37" s="98">
        <f t="shared" si="57"/>
        <v>0</v>
      </c>
      <c r="AH37" s="98">
        <f t="shared" si="50"/>
        <v>0</v>
      </c>
      <c r="AI37" s="98">
        <f t="shared" si="57"/>
        <v>0</v>
      </c>
      <c r="AJ37" s="98">
        <f t="shared" si="57"/>
        <v>0</v>
      </c>
      <c r="AK37" s="98">
        <f t="shared" si="57"/>
        <v>0</v>
      </c>
      <c r="AL37" s="98">
        <f t="shared" si="57"/>
        <v>0</v>
      </c>
      <c r="AM37" s="98">
        <f t="shared" si="57"/>
        <v>0</v>
      </c>
      <c r="AN37" s="98">
        <f t="shared" si="57"/>
        <v>0</v>
      </c>
      <c r="AO37" s="98">
        <f t="shared" si="57"/>
        <v>0</v>
      </c>
      <c r="AP37" s="98">
        <f t="shared" si="57"/>
        <v>0</v>
      </c>
      <c r="AQ37" s="212"/>
      <c r="AR37" s="212"/>
    </row>
    <row r="38" spans="1:46" s="175" customFormat="1" ht="64.5" customHeight="1" x14ac:dyDescent="0.3">
      <c r="A38" s="355"/>
      <c r="B38" s="354"/>
      <c r="C38" s="354"/>
      <c r="D38" s="259" t="s">
        <v>2</v>
      </c>
      <c r="E38" s="293">
        <f>AO38+AF38</f>
        <v>5696</v>
      </c>
      <c r="F38" s="293">
        <f>AP38+AG38</f>
        <v>0</v>
      </c>
      <c r="G38" s="110">
        <f t="shared" si="52"/>
        <v>0</v>
      </c>
      <c r="H38" s="98"/>
      <c r="I38" s="98"/>
      <c r="J38" s="110"/>
      <c r="K38" s="98"/>
      <c r="L38" s="98"/>
      <c r="M38" s="110"/>
      <c r="N38" s="98"/>
      <c r="O38" s="98"/>
      <c r="P38" s="110"/>
      <c r="Q38" s="98"/>
      <c r="R38" s="98"/>
      <c r="S38" s="110"/>
      <c r="T38" s="98"/>
      <c r="U38" s="98"/>
      <c r="V38" s="110"/>
      <c r="W38" s="98"/>
      <c r="X38" s="98"/>
      <c r="Y38" s="110"/>
      <c r="Z38" s="98"/>
      <c r="AA38" s="98"/>
      <c r="AB38" s="110"/>
      <c r="AC38" s="110"/>
      <c r="AD38" s="110"/>
      <c r="AE38" s="98"/>
      <c r="AF38" s="257">
        <v>5696</v>
      </c>
      <c r="AG38" s="257"/>
      <c r="AH38" s="98">
        <f t="shared" si="50"/>
        <v>0</v>
      </c>
      <c r="AI38" s="215"/>
      <c r="AJ38" s="211"/>
      <c r="AK38" s="212"/>
      <c r="AL38" s="212"/>
      <c r="AM38" s="212"/>
      <c r="AN38" s="212"/>
      <c r="AO38" s="214"/>
      <c r="AP38" s="212"/>
      <c r="AQ38" s="212"/>
      <c r="AR38" s="212"/>
    </row>
    <row r="39" spans="1:46" s="175" customFormat="1" ht="21.75" customHeight="1" x14ac:dyDescent="0.3">
      <c r="A39" s="355"/>
      <c r="B39" s="354"/>
      <c r="C39" s="354"/>
      <c r="D39" s="158" t="s">
        <v>43</v>
      </c>
      <c r="E39" s="293">
        <f>AO39+AF39</f>
        <v>704</v>
      </c>
      <c r="F39" s="293">
        <f>AP39+AG39</f>
        <v>0</v>
      </c>
      <c r="G39" s="110">
        <f t="shared" si="52"/>
        <v>0</v>
      </c>
      <c r="H39" s="98"/>
      <c r="I39" s="98"/>
      <c r="J39" s="110"/>
      <c r="K39" s="98"/>
      <c r="L39" s="98"/>
      <c r="M39" s="110"/>
      <c r="N39" s="98"/>
      <c r="O39" s="98"/>
      <c r="P39" s="110"/>
      <c r="Q39" s="98"/>
      <c r="R39" s="98"/>
      <c r="S39" s="110"/>
      <c r="T39" s="98"/>
      <c r="U39" s="98"/>
      <c r="V39" s="110"/>
      <c r="W39" s="98"/>
      <c r="X39" s="98"/>
      <c r="Y39" s="110"/>
      <c r="Z39" s="98"/>
      <c r="AA39" s="98"/>
      <c r="AB39" s="110"/>
      <c r="AC39" s="110"/>
      <c r="AD39" s="110"/>
      <c r="AE39" s="98"/>
      <c r="AF39" s="257">
        <v>704</v>
      </c>
      <c r="AG39" s="257"/>
      <c r="AH39" s="98">
        <f t="shared" si="50"/>
        <v>0</v>
      </c>
      <c r="AI39" s="215"/>
      <c r="AJ39" s="211"/>
      <c r="AK39" s="212"/>
      <c r="AL39" s="212"/>
      <c r="AM39" s="212"/>
      <c r="AN39" s="212"/>
      <c r="AO39" s="214"/>
      <c r="AP39" s="212"/>
      <c r="AQ39" s="212"/>
      <c r="AR39" s="212"/>
    </row>
    <row r="40" spans="1:46" s="175" customFormat="1" ht="18.75" customHeight="1" x14ac:dyDescent="0.3">
      <c r="A40" s="355" t="s">
        <v>310</v>
      </c>
      <c r="B40" s="354" t="s">
        <v>311</v>
      </c>
      <c r="C40" s="354" t="s">
        <v>380</v>
      </c>
      <c r="D40" s="260" t="s">
        <v>41</v>
      </c>
      <c r="E40" s="98">
        <f>E41+E42</f>
        <v>3600</v>
      </c>
      <c r="F40" s="98"/>
      <c r="G40" s="110">
        <f t="shared" si="52"/>
        <v>0</v>
      </c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211"/>
      <c r="AK40" s="212"/>
      <c r="AL40" s="212"/>
      <c r="AM40" s="212"/>
      <c r="AN40" s="212"/>
      <c r="AO40" s="214">
        <f>AO41+AO42</f>
        <v>3600</v>
      </c>
      <c r="AP40" s="212"/>
      <c r="AQ40" s="212"/>
      <c r="AR40" s="212"/>
    </row>
    <row r="41" spans="1:46" s="175" customFormat="1" ht="63.15" customHeight="1" x14ac:dyDescent="0.3">
      <c r="A41" s="355"/>
      <c r="B41" s="354"/>
      <c r="C41" s="354"/>
      <c r="D41" s="259" t="s">
        <v>2</v>
      </c>
      <c r="E41" s="293">
        <f>AO41</f>
        <v>3204</v>
      </c>
      <c r="F41" s="98"/>
      <c r="G41" s="110">
        <f t="shared" si="52"/>
        <v>0</v>
      </c>
      <c r="H41" s="98"/>
      <c r="I41" s="98"/>
      <c r="J41" s="110"/>
      <c r="K41" s="98"/>
      <c r="L41" s="98"/>
      <c r="M41" s="110"/>
      <c r="N41" s="98"/>
      <c r="O41" s="98"/>
      <c r="P41" s="110"/>
      <c r="Q41" s="98"/>
      <c r="R41" s="98"/>
      <c r="S41" s="110"/>
      <c r="T41" s="98"/>
      <c r="U41" s="98"/>
      <c r="V41" s="110"/>
      <c r="W41" s="98"/>
      <c r="X41" s="98"/>
      <c r="Y41" s="110"/>
      <c r="Z41" s="98"/>
      <c r="AA41" s="98"/>
      <c r="AB41" s="110"/>
      <c r="AC41" s="110"/>
      <c r="AD41" s="110"/>
      <c r="AE41" s="98"/>
      <c r="AF41" s="110"/>
      <c r="AG41" s="98"/>
      <c r="AH41" s="110"/>
      <c r="AI41" s="98"/>
      <c r="AJ41" s="211"/>
      <c r="AK41" s="212"/>
      <c r="AL41" s="212"/>
      <c r="AM41" s="212"/>
      <c r="AN41" s="212"/>
      <c r="AO41" s="214">
        <v>3204</v>
      </c>
      <c r="AP41" s="212"/>
      <c r="AQ41" s="212"/>
      <c r="AR41" s="212"/>
    </row>
    <row r="42" spans="1:46" s="175" customFormat="1" ht="21.75" customHeight="1" x14ac:dyDescent="0.3">
      <c r="A42" s="355"/>
      <c r="B42" s="354"/>
      <c r="C42" s="354"/>
      <c r="D42" s="158" t="s">
        <v>43</v>
      </c>
      <c r="E42" s="293">
        <f>AO42</f>
        <v>396</v>
      </c>
      <c r="F42" s="98"/>
      <c r="G42" s="110">
        <f t="shared" si="52"/>
        <v>0</v>
      </c>
      <c r="H42" s="98"/>
      <c r="I42" s="98"/>
      <c r="J42" s="110"/>
      <c r="K42" s="98"/>
      <c r="L42" s="98"/>
      <c r="M42" s="110"/>
      <c r="N42" s="98"/>
      <c r="O42" s="98"/>
      <c r="P42" s="110"/>
      <c r="Q42" s="98"/>
      <c r="R42" s="98"/>
      <c r="S42" s="110"/>
      <c r="T42" s="98"/>
      <c r="U42" s="98"/>
      <c r="V42" s="110"/>
      <c r="W42" s="98"/>
      <c r="X42" s="98"/>
      <c r="Y42" s="110"/>
      <c r="Z42" s="98"/>
      <c r="AA42" s="98"/>
      <c r="AB42" s="110"/>
      <c r="AC42" s="110"/>
      <c r="AD42" s="110"/>
      <c r="AE42" s="98"/>
      <c r="AF42" s="110"/>
      <c r="AG42" s="98"/>
      <c r="AH42" s="110"/>
      <c r="AI42" s="98"/>
      <c r="AJ42" s="211"/>
      <c r="AK42" s="212"/>
      <c r="AL42" s="212"/>
      <c r="AM42" s="212"/>
      <c r="AN42" s="212"/>
      <c r="AO42" s="214">
        <v>396</v>
      </c>
      <c r="AP42" s="212"/>
      <c r="AQ42" s="212"/>
      <c r="AR42" s="212"/>
    </row>
    <row r="43" spans="1:46" s="175" customFormat="1" ht="18.75" customHeight="1" x14ac:dyDescent="0.3">
      <c r="A43" s="355" t="s">
        <v>368</v>
      </c>
      <c r="B43" s="354" t="s">
        <v>367</v>
      </c>
      <c r="C43" s="354" t="s">
        <v>380</v>
      </c>
      <c r="D43" s="260" t="s">
        <v>41</v>
      </c>
      <c r="E43" s="98">
        <f>E44+E45</f>
        <v>0</v>
      </c>
      <c r="F43" s="98"/>
      <c r="G43" s="110" t="e">
        <f t="shared" ref="G43:G45" si="58">F43/E43</f>
        <v>#DIV/0!</v>
      </c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211"/>
      <c r="AK43" s="212"/>
      <c r="AL43" s="212"/>
      <c r="AM43" s="212"/>
      <c r="AN43" s="212"/>
      <c r="AO43" s="214">
        <f>AO44+AO45</f>
        <v>0</v>
      </c>
      <c r="AP43" s="212"/>
      <c r="AQ43" s="212"/>
      <c r="AR43" s="212"/>
    </row>
    <row r="44" spans="1:46" s="175" customFormat="1" ht="63.15" customHeight="1" x14ac:dyDescent="0.3">
      <c r="A44" s="355"/>
      <c r="B44" s="354"/>
      <c r="C44" s="354"/>
      <c r="D44" s="259" t="s">
        <v>2</v>
      </c>
      <c r="E44" s="293">
        <f>AO44</f>
        <v>0</v>
      </c>
      <c r="F44" s="98"/>
      <c r="G44" s="110">
        <v>0</v>
      </c>
      <c r="H44" s="98"/>
      <c r="I44" s="98"/>
      <c r="J44" s="110"/>
      <c r="K44" s="98"/>
      <c r="L44" s="98"/>
      <c r="M44" s="110"/>
      <c r="N44" s="98"/>
      <c r="O44" s="98"/>
      <c r="P44" s="110"/>
      <c r="Q44" s="98"/>
      <c r="R44" s="98"/>
      <c r="S44" s="110"/>
      <c r="T44" s="98"/>
      <c r="U44" s="98"/>
      <c r="V44" s="110"/>
      <c r="W44" s="98"/>
      <c r="X44" s="98"/>
      <c r="Y44" s="110"/>
      <c r="Z44" s="98"/>
      <c r="AA44" s="98"/>
      <c r="AB44" s="110"/>
      <c r="AC44" s="110"/>
      <c r="AD44" s="110"/>
      <c r="AE44" s="98"/>
      <c r="AF44" s="110"/>
      <c r="AG44" s="98"/>
      <c r="AH44" s="110"/>
      <c r="AI44" s="98"/>
      <c r="AJ44" s="211"/>
      <c r="AK44" s="212"/>
      <c r="AL44" s="212"/>
      <c r="AM44" s="212"/>
      <c r="AN44" s="212"/>
      <c r="AO44" s="214">
        <v>0</v>
      </c>
      <c r="AP44" s="212"/>
      <c r="AQ44" s="212"/>
      <c r="AR44" s="212"/>
    </row>
    <row r="45" spans="1:46" s="175" customFormat="1" ht="21.75" customHeight="1" x14ac:dyDescent="0.3">
      <c r="A45" s="355"/>
      <c r="B45" s="354"/>
      <c r="C45" s="354"/>
      <c r="D45" s="158" t="s">
        <v>43</v>
      </c>
      <c r="E45" s="293">
        <f>AO45</f>
        <v>0</v>
      </c>
      <c r="F45" s="98"/>
      <c r="G45" s="110" t="e">
        <f t="shared" si="58"/>
        <v>#DIV/0!</v>
      </c>
      <c r="H45" s="98"/>
      <c r="I45" s="98"/>
      <c r="J45" s="110"/>
      <c r="K45" s="98"/>
      <c r="L45" s="98"/>
      <c r="M45" s="110"/>
      <c r="N45" s="98"/>
      <c r="O45" s="98"/>
      <c r="P45" s="110"/>
      <c r="Q45" s="98"/>
      <c r="R45" s="98"/>
      <c r="S45" s="110"/>
      <c r="T45" s="98"/>
      <c r="U45" s="98"/>
      <c r="V45" s="110"/>
      <c r="W45" s="98"/>
      <c r="X45" s="98"/>
      <c r="Y45" s="110"/>
      <c r="Z45" s="98"/>
      <c r="AA45" s="98"/>
      <c r="AB45" s="110"/>
      <c r="AC45" s="110"/>
      <c r="AD45" s="110"/>
      <c r="AE45" s="98"/>
      <c r="AF45" s="267"/>
      <c r="AG45" s="98"/>
      <c r="AH45" s="110"/>
      <c r="AI45" s="98"/>
      <c r="AJ45" s="211"/>
      <c r="AK45" s="212"/>
      <c r="AL45" s="212"/>
      <c r="AM45" s="212"/>
      <c r="AN45" s="212"/>
      <c r="AO45" s="214"/>
      <c r="AP45" s="212"/>
      <c r="AQ45" s="212"/>
      <c r="AR45" s="212"/>
    </row>
    <row r="46" spans="1:46" s="275" customFormat="1" ht="18.75" customHeight="1" x14ac:dyDescent="0.3">
      <c r="A46" s="361" t="s">
        <v>3</v>
      </c>
      <c r="B46" s="354" t="s">
        <v>332</v>
      </c>
      <c r="C46" s="354" t="s">
        <v>372</v>
      </c>
      <c r="D46" s="271" t="s">
        <v>41</v>
      </c>
      <c r="E46" s="294">
        <f>E49</f>
        <v>0</v>
      </c>
      <c r="F46" s="294">
        <f>F49</f>
        <v>0</v>
      </c>
      <c r="G46" s="273" t="e">
        <f t="shared" ref="G46:G48" si="59">F46/E46</f>
        <v>#DIV/0!</v>
      </c>
      <c r="H46" s="272"/>
      <c r="I46" s="272"/>
      <c r="J46" s="272"/>
      <c r="K46" s="272"/>
      <c r="L46" s="272"/>
      <c r="M46" s="272"/>
      <c r="N46" s="272"/>
      <c r="O46" s="272"/>
      <c r="P46" s="272"/>
      <c r="Q46" s="272"/>
      <c r="R46" s="272"/>
      <c r="S46" s="272"/>
      <c r="T46" s="272"/>
      <c r="U46" s="272"/>
      <c r="V46" s="272"/>
      <c r="W46" s="272"/>
      <c r="X46" s="272"/>
      <c r="Y46" s="272"/>
      <c r="Z46" s="272"/>
      <c r="AA46" s="272"/>
      <c r="AB46" s="272"/>
      <c r="AC46" s="272">
        <f>AC49</f>
        <v>0</v>
      </c>
      <c r="AD46" s="272">
        <f>AD49</f>
        <v>0</v>
      </c>
      <c r="AE46" s="98" t="e">
        <f>AD46/AC46*100</f>
        <v>#DIV/0!</v>
      </c>
      <c r="AF46" s="280">
        <f>AF49</f>
        <v>0</v>
      </c>
      <c r="AG46" s="280">
        <f>AG49</f>
        <v>0</v>
      </c>
      <c r="AH46" s="98" t="e">
        <f t="shared" ref="AH46:AH47" si="60">AG46/AF46*100</f>
        <v>#DIV/0!</v>
      </c>
      <c r="AI46" s="272"/>
      <c r="AJ46" s="278"/>
      <c r="AK46" s="274"/>
      <c r="AL46" s="279">
        <f>AL49</f>
        <v>0</v>
      </c>
      <c r="AM46" s="279">
        <f>AM49</f>
        <v>0</v>
      </c>
      <c r="AN46" s="274"/>
      <c r="AO46" s="279">
        <f>AO49</f>
        <v>0</v>
      </c>
      <c r="AP46" s="274"/>
      <c r="AQ46" s="274"/>
      <c r="AR46" s="274"/>
      <c r="AS46" s="281">
        <f>AC46+AF46+AO46</f>
        <v>0</v>
      </c>
      <c r="AT46" s="281">
        <f>AD46+AG46+AP46</f>
        <v>0</v>
      </c>
    </row>
    <row r="47" spans="1:46" s="275" customFormat="1" ht="63.15" customHeight="1" x14ac:dyDescent="0.3">
      <c r="A47" s="361"/>
      <c r="B47" s="354"/>
      <c r="C47" s="354"/>
      <c r="D47" s="276" t="s">
        <v>2</v>
      </c>
      <c r="E47" s="294">
        <f t="shared" ref="E47:F47" si="61">E50</f>
        <v>0</v>
      </c>
      <c r="F47" s="294">
        <f t="shared" si="61"/>
        <v>0</v>
      </c>
      <c r="G47" s="273" t="e">
        <f t="shared" si="59"/>
        <v>#DIV/0!</v>
      </c>
      <c r="H47" s="272"/>
      <c r="I47" s="272"/>
      <c r="J47" s="273"/>
      <c r="K47" s="272"/>
      <c r="L47" s="272"/>
      <c r="M47" s="273"/>
      <c r="N47" s="272"/>
      <c r="O47" s="272"/>
      <c r="P47" s="273"/>
      <c r="Q47" s="272"/>
      <c r="R47" s="272"/>
      <c r="S47" s="273"/>
      <c r="T47" s="272"/>
      <c r="U47" s="272"/>
      <c r="V47" s="273"/>
      <c r="W47" s="272"/>
      <c r="X47" s="272"/>
      <c r="Y47" s="273"/>
      <c r="Z47" s="272"/>
      <c r="AA47" s="272"/>
      <c r="AB47" s="273"/>
      <c r="AC47" s="272">
        <f t="shared" ref="AC47:AD47" si="62">AC50</f>
        <v>0</v>
      </c>
      <c r="AD47" s="272">
        <f t="shared" si="62"/>
        <v>0</v>
      </c>
      <c r="AE47" s="272"/>
      <c r="AF47" s="280">
        <f t="shared" ref="AF47:AG47" si="63">AF50</f>
        <v>0</v>
      </c>
      <c r="AG47" s="280">
        <f t="shared" si="63"/>
        <v>0</v>
      </c>
      <c r="AH47" s="98" t="e">
        <f t="shared" si="60"/>
        <v>#DIV/0!</v>
      </c>
      <c r="AI47" s="272"/>
      <c r="AJ47" s="278"/>
      <c r="AK47" s="274"/>
      <c r="AL47" s="279">
        <f t="shared" ref="AL47:AM47" si="64">AL50</f>
        <v>0</v>
      </c>
      <c r="AM47" s="279">
        <f t="shared" si="64"/>
        <v>0</v>
      </c>
      <c r="AN47" s="274"/>
      <c r="AO47" s="279">
        <f>AO50</f>
        <v>0</v>
      </c>
      <c r="AP47" s="274"/>
      <c r="AQ47" s="274"/>
      <c r="AR47" s="274"/>
    </row>
    <row r="48" spans="1:46" s="275" customFormat="1" ht="21.75" customHeight="1" x14ac:dyDescent="0.3">
      <c r="A48" s="361"/>
      <c r="B48" s="354"/>
      <c r="C48" s="354"/>
      <c r="D48" s="277" t="s">
        <v>43</v>
      </c>
      <c r="E48" s="294">
        <f t="shared" ref="E48:F48" si="65">E51</f>
        <v>0</v>
      </c>
      <c r="F48" s="294">
        <f t="shared" si="65"/>
        <v>0</v>
      </c>
      <c r="G48" s="273" t="e">
        <f t="shared" si="59"/>
        <v>#DIV/0!</v>
      </c>
      <c r="H48" s="272"/>
      <c r="I48" s="272"/>
      <c r="J48" s="273"/>
      <c r="K48" s="272"/>
      <c r="L48" s="272"/>
      <c r="M48" s="273"/>
      <c r="N48" s="272"/>
      <c r="O48" s="272"/>
      <c r="P48" s="273"/>
      <c r="Q48" s="272"/>
      <c r="R48" s="272"/>
      <c r="S48" s="273"/>
      <c r="T48" s="272"/>
      <c r="U48" s="272"/>
      <c r="V48" s="273"/>
      <c r="W48" s="272"/>
      <c r="X48" s="272"/>
      <c r="Y48" s="273"/>
      <c r="Z48" s="272"/>
      <c r="AA48" s="272"/>
      <c r="AB48" s="273"/>
      <c r="AC48" s="272">
        <f t="shared" ref="AC48:AD48" si="66">AC51</f>
        <v>0</v>
      </c>
      <c r="AD48" s="272">
        <f t="shared" si="66"/>
        <v>0</v>
      </c>
      <c r="AE48" s="98" t="e">
        <f t="shared" ref="AE48:AE49" si="67">AD48/AC48*100</f>
        <v>#DIV/0!</v>
      </c>
      <c r="AF48" s="280">
        <f t="shared" ref="AF48:AG48" si="68">AF51</f>
        <v>0</v>
      </c>
      <c r="AG48" s="280">
        <f t="shared" si="68"/>
        <v>0</v>
      </c>
      <c r="AH48" s="273"/>
      <c r="AI48" s="272"/>
      <c r="AJ48" s="278"/>
      <c r="AK48" s="274"/>
      <c r="AL48" s="279">
        <f t="shared" ref="AL48:AM48" si="69">AL51</f>
        <v>0</v>
      </c>
      <c r="AM48" s="279">
        <f t="shared" si="69"/>
        <v>0</v>
      </c>
      <c r="AN48" s="274"/>
      <c r="AO48" s="279">
        <f>AO51</f>
        <v>0</v>
      </c>
      <c r="AP48" s="274"/>
      <c r="AQ48" s="274"/>
      <c r="AR48" s="274"/>
    </row>
    <row r="49" spans="1:46" s="175" customFormat="1" ht="18.75" customHeight="1" x14ac:dyDescent="0.3">
      <c r="A49" s="355" t="s">
        <v>266</v>
      </c>
      <c r="B49" s="354" t="s">
        <v>333</v>
      </c>
      <c r="C49" s="354" t="s">
        <v>372</v>
      </c>
      <c r="D49" s="260" t="s">
        <v>41</v>
      </c>
      <c r="E49" s="98">
        <f>E50+E51</f>
        <v>0</v>
      </c>
      <c r="F49" s="98">
        <f>F50+F51</f>
        <v>0</v>
      </c>
      <c r="G49" s="110" t="e">
        <f t="shared" ref="G49:G51" si="70">F49/E49</f>
        <v>#DIV/0!</v>
      </c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160">
        <f>AC50+AC51</f>
        <v>0</v>
      </c>
      <c r="AD49" s="160">
        <f t="shared" ref="AD49:AP49" si="71">AD50+AD51</f>
        <v>0</v>
      </c>
      <c r="AE49" s="98" t="e">
        <f t="shared" si="67"/>
        <v>#DIV/0!</v>
      </c>
      <c r="AF49" s="267">
        <f t="shared" si="71"/>
        <v>0</v>
      </c>
      <c r="AG49" s="160">
        <f t="shared" si="71"/>
        <v>0</v>
      </c>
      <c r="AH49" s="98" t="e">
        <f t="shared" ref="AH49:AH50" si="72">AG49/AF49*100</f>
        <v>#DIV/0!</v>
      </c>
      <c r="AI49" s="160">
        <f t="shared" si="71"/>
        <v>0</v>
      </c>
      <c r="AJ49" s="160">
        <f t="shared" si="71"/>
        <v>0</v>
      </c>
      <c r="AK49" s="160">
        <f t="shared" si="71"/>
        <v>0</v>
      </c>
      <c r="AL49" s="160">
        <f t="shared" si="71"/>
        <v>0</v>
      </c>
      <c r="AM49" s="160">
        <f t="shared" si="71"/>
        <v>0</v>
      </c>
      <c r="AN49" s="160">
        <f t="shared" si="71"/>
        <v>0</v>
      </c>
      <c r="AO49" s="160">
        <f t="shared" si="71"/>
        <v>0</v>
      </c>
      <c r="AP49" s="160">
        <f t="shared" si="71"/>
        <v>0</v>
      </c>
      <c r="AQ49" s="212"/>
      <c r="AR49" s="212"/>
    </row>
    <row r="50" spans="1:46" s="175" customFormat="1" ht="63.15" customHeight="1" x14ac:dyDescent="0.3">
      <c r="A50" s="355"/>
      <c r="B50" s="354"/>
      <c r="C50" s="354"/>
      <c r="D50" s="259" t="s">
        <v>2</v>
      </c>
      <c r="E50" s="293">
        <f>AO50+AF50+AL50</f>
        <v>0</v>
      </c>
      <c r="F50" s="293">
        <f>AP50+AG50+AM50</f>
        <v>0</v>
      </c>
      <c r="G50" s="110" t="e">
        <f t="shared" si="70"/>
        <v>#DIV/0!</v>
      </c>
      <c r="H50" s="98"/>
      <c r="I50" s="98"/>
      <c r="J50" s="110"/>
      <c r="K50" s="98"/>
      <c r="L50" s="98"/>
      <c r="M50" s="110"/>
      <c r="N50" s="98"/>
      <c r="O50" s="98"/>
      <c r="P50" s="110"/>
      <c r="Q50" s="98"/>
      <c r="R50" s="98"/>
      <c r="S50" s="110"/>
      <c r="T50" s="98"/>
      <c r="U50" s="98"/>
      <c r="V50" s="110"/>
      <c r="W50" s="98"/>
      <c r="X50" s="98"/>
      <c r="Y50" s="110"/>
      <c r="Z50" s="98"/>
      <c r="AA50" s="98"/>
      <c r="AB50" s="110"/>
      <c r="AC50" s="160"/>
      <c r="AD50" s="110"/>
      <c r="AE50" s="98"/>
      <c r="AF50" s="188">
        <v>0</v>
      </c>
      <c r="AG50" s="267"/>
      <c r="AH50" s="98" t="e">
        <f t="shared" si="72"/>
        <v>#DIV/0!</v>
      </c>
      <c r="AI50" s="98"/>
      <c r="AJ50" s="211"/>
      <c r="AK50" s="212"/>
      <c r="AL50" s="212"/>
      <c r="AM50" s="212"/>
      <c r="AN50" s="212"/>
      <c r="AO50" s="214"/>
      <c r="AP50" s="212"/>
      <c r="AQ50" s="212"/>
      <c r="AR50" s="212"/>
    </row>
    <row r="51" spans="1:46" s="175" customFormat="1" ht="21.75" customHeight="1" x14ac:dyDescent="0.3">
      <c r="A51" s="355"/>
      <c r="B51" s="354"/>
      <c r="C51" s="354"/>
      <c r="D51" s="158" t="s">
        <v>43</v>
      </c>
      <c r="E51" s="293">
        <f>AO51+AC51+AL51</f>
        <v>0</v>
      </c>
      <c r="F51" s="293">
        <f>AP51+AD51+AM51</f>
        <v>0</v>
      </c>
      <c r="G51" s="110" t="e">
        <f t="shared" si="70"/>
        <v>#DIV/0!</v>
      </c>
      <c r="H51" s="98"/>
      <c r="I51" s="98"/>
      <c r="J51" s="110"/>
      <c r="K51" s="98"/>
      <c r="L51" s="98"/>
      <c r="M51" s="110"/>
      <c r="N51" s="98"/>
      <c r="O51" s="98"/>
      <c r="P51" s="110"/>
      <c r="Q51" s="98"/>
      <c r="R51" s="98"/>
      <c r="S51" s="110"/>
      <c r="T51" s="98"/>
      <c r="U51" s="98"/>
      <c r="V51" s="110"/>
      <c r="W51" s="98"/>
      <c r="X51" s="98"/>
      <c r="Y51" s="110"/>
      <c r="Z51" s="98"/>
      <c r="AA51" s="98"/>
      <c r="AB51" s="110"/>
      <c r="AC51" s="160"/>
      <c r="AD51" s="160"/>
      <c r="AE51" s="98" t="e">
        <f t="shared" ref="AE51:AE52" si="73">AD51/AC51*100</f>
        <v>#DIV/0!</v>
      </c>
      <c r="AF51" s="267"/>
      <c r="AG51" s="98"/>
      <c r="AH51" s="110"/>
      <c r="AI51" s="98"/>
      <c r="AJ51" s="211"/>
      <c r="AK51" s="212"/>
      <c r="AL51" s="214"/>
      <c r="AM51" s="214"/>
      <c r="AN51" s="212"/>
      <c r="AO51" s="214"/>
      <c r="AP51" s="212"/>
      <c r="AQ51" s="212"/>
      <c r="AR51" s="212"/>
    </row>
    <row r="52" spans="1:46" s="175" customFormat="1" ht="18.75" customHeight="1" x14ac:dyDescent="0.3">
      <c r="A52" s="355" t="s">
        <v>360</v>
      </c>
      <c r="B52" s="356"/>
      <c r="C52" s="356"/>
      <c r="D52" s="260" t="s">
        <v>41</v>
      </c>
      <c r="E52" s="98">
        <f>E31+E46+E43</f>
        <v>10000</v>
      </c>
      <c r="F52" s="98">
        <f t="shared" ref="F52:F54" si="74">F31+F46+F43</f>
        <v>0</v>
      </c>
      <c r="G52" s="110">
        <f t="shared" si="52"/>
        <v>0</v>
      </c>
      <c r="H52" s="98">
        <f>H31+H46+H43</f>
        <v>0</v>
      </c>
      <c r="I52" s="98">
        <f t="shared" ref="I52:AP52" si="75">I31+I46+I43</f>
        <v>0</v>
      </c>
      <c r="J52" s="98">
        <f t="shared" si="75"/>
        <v>0</v>
      </c>
      <c r="K52" s="98">
        <f t="shared" si="75"/>
        <v>0</v>
      </c>
      <c r="L52" s="98">
        <f t="shared" si="75"/>
        <v>0</v>
      </c>
      <c r="M52" s="98">
        <f t="shared" si="75"/>
        <v>0</v>
      </c>
      <c r="N52" s="98">
        <f t="shared" si="75"/>
        <v>0</v>
      </c>
      <c r="O52" s="98">
        <f t="shared" si="75"/>
        <v>0</v>
      </c>
      <c r="P52" s="98">
        <f t="shared" si="75"/>
        <v>0</v>
      </c>
      <c r="Q52" s="98">
        <f t="shared" si="75"/>
        <v>0</v>
      </c>
      <c r="R52" s="98">
        <f t="shared" si="75"/>
        <v>0</v>
      </c>
      <c r="S52" s="98">
        <f t="shared" si="75"/>
        <v>0</v>
      </c>
      <c r="T52" s="98">
        <f t="shared" si="75"/>
        <v>0</v>
      </c>
      <c r="U52" s="98">
        <f t="shared" si="75"/>
        <v>0</v>
      </c>
      <c r="V52" s="98">
        <f t="shared" si="75"/>
        <v>0</v>
      </c>
      <c r="W52" s="98">
        <f t="shared" si="75"/>
        <v>0</v>
      </c>
      <c r="X52" s="98">
        <f t="shared" si="75"/>
        <v>0</v>
      </c>
      <c r="Y52" s="98">
        <f t="shared" si="75"/>
        <v>0</v>
      </c>
      <c r="Z52" s="98">
        <f t="shared" si="75"/>
        <v>0</v>
      </c>
      <c r="AA52" s="98">
        <f t="shared" si="75"/>
        <v>0</v>
      </c>
      <c r="AB52" s="98">
        <f t="shared" si="75"/>
        <v>0</v>
      </c>
      <c r="AC52" s="98">
        <f t="shared" si="75"/>
        <v>0</v>
      </c>
      <c r="AD52" s="98">
        <f t="shared" si="75"/>
        <v>0</v>
      </c>
      <c r="AE52" s="98" t="e">
        <f t="shared" si="73"/>
        <v>#DIV/0!</v>
      </c>
      <c r="AF52" s="98">
        <f t="shared" si="75"/>
        <v>6400</v>
      </c>
      <c r="AG52" s="98">
        <f t="shared" si="75"/>
        <v>0</v>
      </c>
      <c r="AH52" s="98" t="e">
        <f t="shared" si="75"/>
        <v>#DIV/0!</v>
      </c>
      <c r="AI52" s="98">
        <f t="shared" si="75"/>
        <v>0</v>
      </c>
      <c r="AJ52" s="98">
        <f t="shared" si="75"/>
        <v>0</v>
      </c>
      <c r="AK52" s="98">
        <f t="shared" si="75"/>
        <v>0</v>
      </c>
      <c r="AL52" s="98">
        <f>AL31+AL46+AL43+AL49</f>
        <v>0</v>
      </c>
      <c r="AM52" s="98">
        <f>AM31+AM46+AM43+AM49</f>
        <v>0</v>
      </c>
      <c r="AN52" s="98">
        <f t="shared" si="75"/>
        <v>0</v>
      </c>
      <c r="AO52" s="98">
        <f t="shared" si="75"/>
        <v>3600</v>
      </c>
      <c r="AP52" s="98">
        <f t="shared" si="75"/>
        <v>0</v>
      </c>
      <c r="AQ52" s="98">
        <f t="shared" ref="AQ52" si="76">AQ31+AQ46+AQ43</f>
        <v>0</v>
      </c>
      <c r="AR52" s="212"/>
      <c r="AS52" s="281">
        <f>AC52+AF52+AO52</f>
        <v>10000</v>
      </c>
      <c r="AT52" s="281">
        <f>AD52+AG52+AP52</f>
        <v>0</v>
      </c>
    </row>
    <row r="53" spans="1:46" s="175" customFormat="1" ht="64.5" customHeight="1" x14ac:dyDescent="0.3">
      <c r="A53" s="355"/>
      <c r="B53" s="356"/>
      <c r="C53" s="356"/>
      <c r="D53" s="259" t="s">
        <v>2</v>
      </c>
      <c r="E53" s="98">
        <f>E32+E47+E44</f>
        <v>8900</v>
      </c>
      <c r="F53" s="98">
        <f t="shared" si="74"/>
        <v>0</v>
      </c>
      <c r="G53" s="110">
        <f t="shared" si="52"/>
        <v>0</v>
      </c>
      <c r="H53" s="98">
        <f>H32+H47+H44</f>
        <v>0</v>
      </c>
      <c r="I53" s="98">
        <f t="shared" ref="I53:AP53" si="77">I32+I47+I44</f>
        <v>0</v>
      </c>
      <c r="J53" s="98">
        <f t="shared" si="77"/>
        <v>0</v>
      </c>
      <c r="K53" s="98">
        <f t="shared" si="77"/>
        <v>0</v>
      </c>
      <c r="L53" s="98">
        <f t="shared" si="77"/>
        <v>0</v>
      </c>
      <c r="M53" s="98">
        <f t="shared" si="77"/>
        <v>0</v>
      </c>
      <c r="N53" s="98">
        <f t="shared" si="77"/>
        <v>0</v>
      </c>
      <c r="O53" s="98">
        <f t="shared" si="77"/>
        <v>0</v>
      </c>
      <c r="P53" s="98">
        <f t="shared" si="77"/>
        <v>0</v>
      </c>
      <c r="Q53" s="98">
        <f t="shared" si="77"/>
        <v>0</v>
      </c>
      <c r="R53" s="98">
        <f t="shared" si="77"/>
        <v>0</v>
      </c>
      <c r="S53" s="98">
        <f t="shared" si="77"/>
        <v>0</v>
      </c>
      <c r="T53" s="98">
        <f t="shared" si="77"/>
        <v>0</v>
      </c>
      <c r="U53" s="98">
        <f t="shared" si="77"/>
        <v>0</v>
      </c>
      <c r="V53" s="98">
        <f t="shared" si="77"/>
        <v>0</v>
      </c>
      <c r="W53" s="98">
        <f t="shared" si="77"/>
        <v>0</v>
      </c>
      <c r="X53" s="98">
        <f t="shared" si="77"/>
        <v>0</v>
      </c>
      <c r="Y53" s="98">
        <f t="shared" si="77"/>
        <v>0</v>
      </c>
      <c r="Z53" s="98">
        <f t="shared" si="77"/>
        <v>0</v>
      </c>
      <c r="AA53" s="98">
        <f t="shared" si="77"/>
        <v>0</v>
      </c>
      <c r="AB53" s="98">
        <f t="shared" si="77"/>
        <v>0</v>
      </c>
      <c r="AC53" s="98">
        <f t="shared" si="77"/>
        <v>0</v>
      </c>
      <c r="AD53" s="98">
        <f t="shared" si="77"/>
        <v>0</v>
      </c>
      <c r="AE53" s="98">
        <f t="shared" si="77"/>
        <v>0</v>
      </c>
      <c r="AF53" s="98">
        <f t="shared" si="77"/>
        <v>5696</v>
      </c>
      <c r="AG53" s="98">
        <f t="shared" si="77"/>
        <v>0</v>
      </c>
      <c r="AH53" s="98" t="e">
        <f t="shared" si="77"/>
        <v>#DIV/0!</v>
      </c>
      <c r="AI53" s="98">
        <f t="shared" si="77"/>
        <v>0</v>
      </c>
      <c r="AJ53" s="98">
        <f t="shared" si="77"/>
        <v>0</v>
      </c>
      <c r="AK53" s="98">
        <f t="shared" si="77"/>
        <v>0</v>
      </c>
      <c r="AL53" s="98">
        <f t="shared" ref="AL53:AM53" si="78">AL32+AL47+AL44+AL50</f>
        <v>0</v>
      </c>
      <c r="AM53" s="98">
        <f t="shared" si="78"/>
        <v>0</v>
      </c>
      <c r="AN53" s="98">
        <f t="shared" si="77"/>
        <v>0</v>
      </c>
      <c r="AO53" s="98">
        <f t="shared" si="77"/>
        <v>3204</v>
      </c>
      <c r="AP53" s="98">
        <f t="shared" si="77"/>
        <v>0</v>
      </c>
      <c r="AQ53" s="98">
        <f t="shared" ref="AQ53" si="79">AQ32+AQ47+AQ44</f>
        <v>0</v>
      </c>
      <c r="AR53" s="212"/>
      <c r="AS53" s="281">
        <f t="shared" ref="AS53:AT54" si="80">AC53+AF53+AO53</f>
        <v>8900</v>
      </c>
      <c r="AT53" s="281">
        <f t="shared" si="80"/>
        <v>0</v>
      </c>
    </row>
    <row r="54" spans="1:46" s="175" customFormat="1" ht="21.75" customHeight="1" x14ac:dyDescent="0.3">
      <c r="A54" s="355"/>
      <c r="B54" s="356"/>
      <c r="C54" s="356"/>
      <c r="D54" s="158" t="s">
        <v>43</v>
      </c>
      <c r="E54" s="98">
        <f>E33+E48+E45</f>
        <v>1100</v>
      </c>
      <c r="F54" s="98">
        <f t="shared" si="74"/>
        <v>0</v>
      </c>
      <c r="G54" s="110">
        <f t="shared" si="52"/>
        <v>0</v>
      </c>
      <c r="H54" s="98">
        <f>H33+H48+H45</f>
        <v>0</v>
      </c>
      <c r="I54" s="98">
        <f t="shared" ref="I54:AP54" si="81">I33+I48+I45</f>
        <v>0</v>
      </c>
      <c r="J54" s="98">
        <f t="shared" si="81"/>
        <v>0</v>
      </c>
      <c r="K54" s="98">
        <f t="shared" si="81"/>
        <v>0</v>
      </c>
      <c r="L54" s="98">
        <f t="shared" si="81"/>
        <v>0</v>
      </c>
      <c r="M54" s="98">
        <f t="shared" si="81"/>
        <v>0</v>
      </c>
      <c r="N54" s="98">
        <f t="shared" si="81"/>
        <v>0</v>
      </c>
      <c r="O54" s="98">
        <f t="shared" si="81"/>
        <v>0</v>
      </c>
      <c r="P54" s="98">
        <f t="shared" si="81"/>
        <v>0</v>
      </c>
      <c r="Q54" s="98">
        <f t="shared" si="81"/>
        <v>0</v>
      </c>
      <c r="R54" s="98">
        <f t="shared" si="81"/>
        <v>0</v>
      </c>
      <c r="S54" s="98">
        <f t="shared" si="81"/>
        <v>0</v>
      </c>
      <c r="T54" s="98">
        <f t="shared" si="81"/>
        <v>0</v>
      </c>
      <c r="U54" s="98">
        <f t="shared" si="81"/>
        <v>0</v>
      </c>
      <c r="V54" s="98">
        <f t="shared" si="81"/>
        <v>0</v>
      </c>
      <c r="W54" s="98">
        <f t="shared" si="81"/>
        <v>0</v>
      </c>
      <c r="X54" s="98">
        <f t="shared" si="81"/>
        <v>0</v>
      </c>
      <c r="Y54" s="98">
        <f t="shared" si="81"/>
        <v>0</v>
      </c>
      <c r="Z54" s="98">
        <f t="shared" si="81"/>
        <v>0</v>
      </c>
      <c r="AA54" s="98">
        <f t="shared" si="81"/>
        <v>0</v>
      </c>
      <c r="AB54" s="98">
        <f t="shared" si="81"/>
        <v>0</v>
      </c>
      <c r="AC54" s="98">
        <f t="shared" si="81"/>
        <v>0</v>
      </c>
      <c r="AD54" s="98">
        <f t="shared" si="81"/>
        <v>0</v>
      </c>
      <c r="AE54" s="98" t="e">
        <f t="shared" si="81"/>
        <v>#DIV/0!</v>
      </c>
      <c r="AF54" s="98">
        <f t="shared" si="81"/>
        <v>704</v>
      </c>
      <c r="AG54" s="98">
        <f t="shared" si="81"/>
        <v>0</v>
      </c>
      <c r="AH54" s="98">
        <f t="shared" si="81"/>
        <v>0</v>
      </c>
      <c r="AI54" s="98">
        <f t="shared" si="81"/>
        <v>0</v>
      </c>
      <c r="AJ54" s="98">
        <f t="shared" si="81"/>
        <v>0</v>
      </c>
      <c r="AK54" s="98">
        <f t="shared" si="81"/>
        <v>0</v>
      </c>
      <c r="AL54" s="98">
        <f t="shared" ref="AL54:AM54" si="82">AL33+AL48+AL45+AL51</f>
        <v>0</v>
      </c>
      <c r="AM54" s="98">
        <f t="shared" si="82"/>
        <v>0</v>
      </c>
      <c r="AN54" s="98">
        <f t="shared" si="81"/>
        <v>0</v>
      </c>
      <c r="AO54" s="98">
        <f t="shared" si="81"/>
        <v>396</v>
      </c>
      <c r="AP54" s="98">
        <f t="shared" si="81"/>
        <v>0</v>
      </c>
      <c r="AQ54" s="98">
        <f t="shared" ref="AQ54" si="83">AQ33+AQ48+AQ45</f>
        <v>0</v>
      </c>
      <c r="AR54" s="212"/>
      <c r="AS54" s="281">
        <f t="shared" si="80"/>
        <v>1100</v>
      </c>
      <c r="AT54" s="281">
        <f t="shared" si="80"/>
        <v>0</v>
      </c>
    </row>
    <row r="55" spans="1:46" s="175" customFormat="1" ht="32.25" customHeight="1" x14ac:dyDescent="0.3">
      <c r="A55" s="357" t="s">
        <v>312</v>
      </c>
      <c r="B55" s="357"/>
      <c r="C55" s="357"/>
      <c r="D55" s="357"/>
      <c r="E55" s="357"/>
      <c r="F55" s="357"/>
      <c r="G55" s="357"/>
      <c r="H55" s="357"/>
      <c r="I55" s="357"/>
      <c r="J55" s="357"/>
      <c r="K55" s="357"/>
      <c r="L55" s="357"/>
      <c r="M55" s="357"/>
      <c r="N55" s="357"/>
      <c r="O55" s="357"/>
      <c r="P55" s="357"/>
      <c r="Q55" s="357"/>
      <c r="R55" s="357"/>
      <c r="S55" s="357"/>
      <c r="T55" s="357"/>
      <c r="U55" s="357"/>
      <c r="V55" s="357"/>
      <c r="W55" s="357"/>
      <c r="X55" s="357"/>
      <c r="Y55" s="357"/>
      <c r="Z55" s="357"/>
      <c r="AA55" s="357"/>
      <c r="AB55" s="357"/>
      <c r="AC55" s="357"/>
      <c r="AD55" s="357"/>
      <c r="AE55" s="357"/>
      <c r="AF55" s="357"/>
      <c r="AG55" s="357"/>
      <c r="AH55" s="357"/>
      <c r="AI55" s="357"/>
      <c r="AJ55" s="211"/>
      <c r="AK55" s="212"/>
      <c r="AL55" s="212"/>
      <c r="AM55" s="212"/>
      <c r="AN55" s="212"/>
      <c r="AO55" s="214"/>
      <c r="AP55" s="212"/>
      <c r="AQ55" s="212"/>
      <c r="AR55" s="212"/>
    </row>
    <row r="56" spans="1:46" s="275" customFormat="1" ht="18.75" customHeight="1" x14ac:dyDescent="0.3">
      <c r="A56" s="358" t="s">
        <v>313</v>
      </c>
      <c r="B56" s="354" t="s">
        <v>334</v>
      </c>
      <c r="C56" s="354" t="s">
        <v>380</v>
      </c>
      <c r="D56" s="271" t="s">
        <v>41</v>
      </c>
      <c r="E56" s="272">
        <f>E62+E59</f>
        <v>79217.072</v>
      </c>
      <c r="F56" s="272">
        <f>F62+F59</f>
        <v>0</v>
      </c>
      <c r="G56" s="273">
        <f>F56/E56</f>
        <v>0</v>
      </c>
      <c r="H56" s="272">
        <f>H62+H59</f>
        <v>0</v>
      </c>
      <c r="I56" s="272">
        <f t="shared" ref="I56:AQ56" si="84">I62+I59</f>
        <v>0</v>
      </c>
      <c r="J56" s="272">
        <f t="shared" si="84"/>
        <v>0</v>
      </c>
      <c r="K56" s="272">
        <f t="shared" si="84"/>
        <v>0</v>
      </c>
      <c r="L56" s="272">
        <f t="shared" si="84"/>
        <v>0</v>
      </c>
      <c r="M56" s="98" t="e">
        <f>L56/K56*100</f>
        <v>#DIV/0!</v>
      </c>
      <c r="N56" s="272">
        <f>N62+N59</f>
        <v>15215</v>
      </c>
      <c r="O56" s="272">
        <f t="shared" si="84"/>
        <v>0</v>
      </c>
      <c r="P56" s="98">
        <f t="shared" ref="P56:P58" si="85">O56/N56*100</f>
        <v>0</v>
      </c>
      <c r="Q56" s="272">
        <f t="shared" si="84"/>
        <v>0</v>
      </c>
      <c r="R56" s="272">
        <f t="shared" si="84"/>
        <v>0</v>
      </c>
      <c r="S56" s="272">
        <f t="shared" si="84"/>
        <v>0</v>
      </c>
      <c r="T56" s="272">
        <f t="shared" si="84"/>
        <v>0</v>
      </c>
      <c r="U56" s="272">
        <f t="shared" si="84"/>
        <v>0</v>
      </c>
      <c r="V56" s="272">
        <f t="shared" si="84"/>
        <v>0</v>
      </c>
      <c r="W56" s="272">
        <f t="shared" si="84"/>
        <v>0</v>
      </c>
      <c r="X56" s="272">
        <f t="shared" si="84"/>
        <v>0</v>
      </c>
      <c r="Y56" s="272">
        <f t="shared" si="84"/>
        <v>0</v>
      </c>
      <c r="Z56" s="272">
        <f t="shared" si="84"/>
        <v>0</v>
      </c>
      <c r="AA56" s="272">
        <f t="shared" si="84"/>
        <v>0</v>
      </c>
      <c r="AB56" s="272" t="e">
        <f t="shared" si="84"/>
        <v>#DIV/0!</v>
      </c>
      <c r="AC56" s="272">
        <f t="shared" si="84"/>
        <v>0</v>
      </c>
      <c r="AD56" s="272">
        <f t="shared" si="84"/>
        <v>0</v>
      </c>
      <c r="AE56" s="272">
        <f t="shared" si="84"/>
        <v>0</v>
      </c>
      <c r="AF56" s="272">
        <f t="shared" si="84"/>
        <v>0</v>
      </c>
      <c r="AG56" s="272">
        <f t="shared" si="84"/>
        <v>0</v>
      </c>
      <c r="AH56" s="272">
        <f t="shared" si="84"/>
        <v>0</v>
      </c>
      <c r="AI56" s="272">
        <f t="shared" si="84"/>
        <v>0</v>
      </c>
      <c r="AJ56" s="272">
        <f t="shared" si="84"/>
        <v>0</v>
      </c>
      <c r="AK56" s="272" t="e">
        <f t="shared" si="84"/>
        <v>#DIV/0!</v>
      </c>
      <c r="AL56" s="272">
        <f>AL62+AL59</f>
        <v>0</v>
      </c>
      <c r="AM56" s="272">
        <f t="shared" si="84"/>
        <v>0</v>
      </c>
      <c r="AN56" s="272">
        <f t="shared" si="84"/>
        <v>0</v>
      </c>
      <c r="AO56" s="272">
        <f t="shared" si="84"/>
        <v>64002.072</v>
      </c>
      <c r="AP56" s="272">
        <f t="shared" si="84"/>
        <v>0</v>
      </c>
      <c r="AQ56" s="272">
        <f t="shared" si="84"/>
        <v>0</v>
      </c>
      <c r="AR56" s="274"/>
      <c r="AS56" s="269">
        <f>AO56+AL56+AI56+AF56+AC56+Z56+W56+T56+Q56+N56+K56+H56</f>
        <v>79217.072</v>
      </c>
      <c r="AT56" s="269">
        <f>AP56+AM56+AJ56+AG56+AD56+AA56+X56+U56+R56+O56+L56+I56</f>
        <v>0</v>
      </c>
    </row>
    <row r="57" spans="1:46" s="275" customFormat="1" ht="64.5" customHeight="1" x14ac:dyDescent="0.3">
      <c r="A57" s="359"/>
      <c r="B57" s="354"/>
      <c r="C57" s="354"/>
      <c r="D57" s="276" t="s">
        <v>2</v>
      </c>
      <c r="E57" s="272">
        <f>E63</f>
        <v>69705.2</v>
      </c>
      <c r="F57" s="272">
        <f>F63</f>
        <v>0</v>
      </c>
      <c r="G57" s="273">
        <f>F57/E57</f>
        <v>0</v>
      </c>
      <c r="H57" s="272">
        <f>H63</f>
        <v>0</v>
      </c>
      <c r="I57" s="272">
        <f t="shared" ref="I57:AQ57" si="86">I63</f>
        <v>0</v>
      </c>
      <c r="J57" s="272">
        <f t="shared" si="86"/>
        <v>0</v>
      </c>
      <c r="K57" s="272">
        <f t="shared" si="86"/>
        <v>0</v>
      </c>
      <c r="L57" s="272">
        <f t="shared" si="86"/>
        <v>0</v>
      </c>
      <c r="M57" s="272">
        <f t="shared" si="86"/>
        <v>0</v>
      </c>
      <c r="N57" s="272">
        <f t="shared" si="86"/>
        <v>13541.35</v>
      </c>
      <c r="O57" s="272">
        <f t="shared" si="86"/>
        <v>0</v>
      </c>
      <c r="P57" s="98">
        <f t="shared" si="85"/>
        <v>0</v>
      </c>
      <c r="Q57" s="272">
        <f t="shared" si="86"/>
        <v>0</v>
      </c>
      <c r="R57" s="272">
        <f t="shared" si="86"/>
        <v>0</v>
      </c>
      <c r="S57" s="272">
        <f t="shared" si="86"/>
        <v>0</v>
      </c>
      <c r="T57" s="272">
        <f t="shared" si="86"/>
        <v>0</v>
      </c>
      <c r="U57" s="272">
        <f t="shared" si="86"/>
        <v>0</v>
      </c>
      <c r="V57" s="272">
        <f t="shared" si="86"/>
        <v>0</v>
      </c>
      <c r="W57" s="272">
        <f t="shared" si="86"/>
        <v>0</v>
      </c>
      <c r="X57" s="272">
        <f t="shared" si="86"/>
        <v>0</v>
      </c>
      <c r="Y57" s="272">
        <f t="shared" si="86"/>
        <v>0</v>
      </c>
      <c r="Z57" s="272">
        <f t="shared" si="86"/>
        <v>0</v>
      </c>
      <c r="AA57" s="272">
        <f t="shared" si="86"/>
        <v>0</v>
      </c>
      <c r="AB57" s="272" t="e">
        <f t="shared" si="86"/>
        <v>#DIV/0!</v>
      </c>
      <c r="AC57" s="272">
        <f t="shared" si="86"/>
        <v>0</v>
      </c>
      <c r="AD57" s="272">
        <f t="shared" si="86"/>
        <v>0</v>
      </c>
      <c r="AE57" s="272">
        <f t="shared" si="86"/>
        <v>0</v>
      </c>
      <c r="AF57" s="272">
        <f t="shared" si="86"/>
        <v>0</v>
      </c>
      <c r="AG57" s="272">
        <f t="shared" si="86"/>
        <v>0</v>
      </c>
      <c r="AH57" s="272">
        <f t="shared" si="86"/>
        <v>0</v>
      </c>
      <c r="AI57" s="272">
        <f t="shared" si="86"/>
        <v>0</v>
      </c>
      <c r="AJ57" s="272">
        <f t="shared" si="86"/>
        <v>0</v>
      </c>
      <c r="AK57" s="272">
        <f t="shared" si="86"/>
        <v>0</v>
      </c>
      <c r="AL57" s="272">
        <f t="shared" si="86"/>
        <v>0</v>
      </c>
      <c r="AM57" s="272">
        <f t="shared" si="86"/>
        <v>0</v>
      </c>
      <c r="AN57" s="272">
        <f t="shared" si="86"/>
        <v>0</v>
      </c>
      <c r="AO57" s="272">
        <f t="shared" si="86"/>
        <v>56163.85</v>
      </c>
      <c r="AP57" s="272">
        <f t="shared" si="86"/>
        <v>0</v>
      </c>
      <c r="AQ57" s="272">
        <f t="shared" si="86"/>
        <v>0</v>
      </c>
      <c r="AR57" s="274"/>
      <c r="AS57" s="269">
        <f t="shared" ref="AS57:AS58" si="87">AO57+AL57+AI57+AF57+AC57+Z57+W57+T57+Q57+N57+K57+H57</f>
        <v>69705.2</v>
      </c>
      <c r="AT57" s="269">
        <f t="shared" ref="AT57:AT58" si="88">AP57+AM57+AJ57+AG57+AD57+AA57+X57+U57+R57+O57+L57+I57</f>
        <v>0</v>
      </c>
    </row>
    <row r="58" spans="1:46" s="275" customFormat="1" ht="21.75" customHeight="1" x14ac:dyDescent="0.3">
      <c r="A58" s="360"/>
      <c r="B58" s="354"/>
      <c r="C58" s="354"/>
      <c r="D58" s="277" t="s">
        <v>43</v>
      </c>
      <c r="E58" s="272">
        <f>E64+E61</f>
        <v>9511.8719999999994</v>
      </c>
      <c r="F58" s="272">
        <f>F64+F61</f>
        <v>0</v>
      </c>
      <c r="G58" s="273">
        <f>F58/E58</f>
        <v>0</v>
      </c>
      <c r="H58" s="272">
        <f>H64+H61</f>
        <v>0</v>
      </c>
      <c r="I58" s="272">
        <f t="shared" ref="I58:AQ58" si="89">I64+I61</f>
        <v>0</v>
      </c>
      <c r="J58" s="272">
        <f t="shared" si="89"/>
        <v>0</v>
      </c>
      <c r="K58" s="272">
        <f t="shared" si="89"/>
        <v>0</v>
      </c>
      <c r="L58" s="272">
        <f t="shared" si="89"/>
        <v>0</v>
      </c>
      <c r="M58" s="98" t="e">
        <f t="shared" ref="M58:M59" si="90">L58/K58*100</f>
        <v>#DIV/0!</v>
      </c>
      <c r="N58" s="272">
        <f t="shared" si="89"/>
        <v>1673.65</v>
      </c>
      <c r="O58" s="272">
        <f t="shared" si="89"/>
        <v>0</v>
      </c>
      <c r="P58" s="98">
        <f t="shared" si="85"/>
        <v>0</v>
      </c>
      <c r="Q58" s="272">
        <f t="shared" si="89"/>
        <v>0</v>
      </c>
      <c r="R58" s="272">
        <f t="shared" si="89"/>
        <v>0</v>
      </c>
      <c r="S58" s="272">
        <f t="shared" si="89"/>
        <v>0</v>
      </c>
      <c r="T58" s="272">
        <f t="shared" si="89"/>
        <v>0</v>
      </c>
      <c r="U58" s="272">
        <f t="shared" si="89"/>
        <v>0</v>
      </c>
      <c r="V58" s="272">
        <f t="shared" si="89"/>
        <v>0</v>
      </c>
      <c r="W58" s="272">
        <f t="shared" si="89"/>
        <v>0</v>
      </c>
      <c r="X58" s="272">
        <f t="shared" si="89"/>
        <v>0</v>
      </c>
      <c r="Y58" s="272">
        <f t="shared" si="89"/>
        <v>0</v>
      </c>
      <c r="Z58" s="272">
        <f t="shared" si="89"/>
        <v>0</v>
      </c>
      <c r="AA58" s="272">
        <f t="shared" si="89"/>
        <v>0</v>
      </c>
      <c r="AB58" s="272" t="e">
        <f t="shared" si="89"/>
        <v>#DIV/0!</v>
      </c>
      <c r="AC58" s="272">
        <f t="shared" si="89"/>
        <v>0</v>
      </c>
      <c r="AD58" s="272">
        <f t="shared" si="89"/>
        <v>0</v>
      </c>
      <c r="AE58" s="272">
        <f t="shared" si="89"/>
        <v>0</v>
      </c>
      <c r="AF58" s="272">
        <f t="shared" si="89"/>
        <v>0</v>
      </c>
      <c r="AG58" s="272">
        <f t="shared" si="89"/>
        <v>0</v>
      </c>
      <c r="AH58" s="272">
        <f t="shared" si="89"/>
        <v>0</v>
      </c>
      <c r="AI58" s="272">
        <f t="shared" si="89"/>
        <v>0</v>
      </c>
      <c r="AJ58" s="272">
        <f t="shared" si="89"/>
        <v>0</v>
      </c>
      <c r="AK58" s="272">
        <f t="shared" si="89"/>
        <v>0</v>
      </c>
      <c r="AL58" s="272">
        <f t="shared" si="89"/>
        <v>0</v>
      </c>
      <c r="AM58" s="272">
        <f t="shared" si="89"/>
        <v>0</v>
      </c>
      <c r="AN58" s="272">
        <f t="shared" si="89"/>
        <v>0</v>
      </c>
      <c r="AO58" s="272">
        <f t="shared" si="89"/>
        <v>7838.2219999999998</v>
      </c>
      <c r="AP58" s="272">
        <f t="shared" si="89"/>
        <v>0</v>
      </c>
      <c r="AQ58" s="272">
        <f t="shared" si="89"/>
        <v>0</v>
      </c>
      <c r="AR58" s="274"/>
      <c r="AS58" s="269">
        <f t="shared" si="87"/>
        <v>9511.8719999999994</v>
      </c>
      <c r="AT58" s="269">
        <f t="shared" si="88"/>
        <v>0</v>
      </c>
    </row>
    <row r="59" spans="1:46" s="175" customFormat="1" ht="18.75" customHeight="1" x14ac:dyDescent="0.3">
      <c r="A59" s="355" t="s">
        <v>369</v>
      </c>
      <c r="B59" s="354" t="s">
        <v>370</v>
      </c>
      <c r="C59" s="354" t="s">
        <v>380</v>
      </c>
      <c r="D59" s="260" t="s">
        <v>41</v>
      </c>
      <c r="E59" s="98">
        <f>E60+E61</f>
        <v>0</v>
      </c>
      <c r="F59" s="98">
        <f>F61</f>
        <v>0</v>
      </c>
      <c r="G59" s="110" t="e">
        <f>F59/E59</f>
        <v>#DIV/0!</v>
      </c>
      <c r="H59" s="98"/>
      <c r="I59" s="98"/>
      <c r="J59" s="98"/>
      <c r="K59" s="98">
        <f>K61</f>
        <v>0</v>
      </c>
      <c r="L59" s="98">
        <f>L61</f>
        <v>0</v>
      </c>
      <c r="M59" s="98" t="e">
        <f t="shared" si="90"/>
        <v>#DIV/0!</v>
      </c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110"/>
      <c r="AD59" s="110"/>
      <c r="AE59" s="98"/>
      <c r="AF59" s="98"/>
      <c r="AG59" s="98"/>
      <c r="AH59" s="110"/>
      <c r="AI59" s="160">
        <f>AI60+AI61</f>
        <v>0</v>
      </c>
      <c r="AJ59" s="211"/>
      <c r="AK59" s="212"/>
      <c r="AL59" s="212"/>
      <c r="AM59" s="212"/>
      <c r="AN59" s="212"/>
      <c r="AO59" s="214">
        <f>AO60+AO61</f>
        <v>0</v>
      </c>
      <c r="AP59" s="212"/>
      <c r="AQ59" s="212"/>
      <c r="AR59" s="212"/>
      <c r="AS59" s="269">
        <f>AO59+AL59+AI59+AF59+AC59+Z59+W59+T59+Q59+N59+K59+H59</f>
        <v>0</v>
      </c>
      <c r="AT59" s="269">
        <f>AP59+AM59+AJ59+AG59+AD59+AA59+X59+U59+R59+O59+L59+I59</f>
        <v>0</v>
      </c>
    </row>
    <row r="60" spans="1:46" s="175" customFormat="1" ht="64.5" customHeight="1" x14ac:dyDescent="0.3">
      <c r="A60" s="355"/>
      <c r="B60" s="354"/>
      <c r="C60" s="354"/>
      <c r="D60" s="259" t="s">
        <v>2</v>
      </c>
      <c r="E60" s="293"/>
      <c r="F60" s="98"/>
      <c r="G60" s="98"/>
      <c r="H60" s="98"/>
      <c r="I60" s="98"/>
      <c r="J60" s="110"/>
      <c r="K60" s="98"/>
      <c r="L60" s="98"/>
      <c r="M60" s="110"/>
      <c r="N60" s="98"/>
      <c r="O60" s="98"/>
      <c r="P60" s="110"/>
      <c r="Q60" s="98"/>
      <c r="R60" s="98"/>
      <c r="S60" s="98"/>
      <c r="T60" s="98"/>
      <c r="U60" s="98"/>
      <c r="V60" s="110"/>
      <c r="W60" s="98"/>
      <c r="X60" s="98"/>
      <c r="Y60" s="110"/>
      <c r="Z60" s="98"/>
      <c r="AA60" s="216"/>
      <c r="AB60" s="216"/>
      <c r="AC60" s="110"/>
      <c r="AD60" s="110"/>
      <c r="AE60" s="213"/>
      <c r="AF60" s="213"/>
      <c r="AG60" s="98"/>
      <c r="AH60" s="110"/>
      <c r="AI60" s="215"/>
      <c r="AJ60" s="211"/>
      <c r="AK60" s="212"/>
      <c r="AL60" s="212"/>
      <c r="AM60" s="212"/>
      <c r="AN60" s="212"/>
      <c r="AO60" s="214">
        <v>0</v>
      </c>
      <c r="AP60" s="212"/>
      <c r="AQ60" s="212"/>
      <c r="AR60" s="212"/>
      <c r="AS60" s="269">
        <f t="shared" ref="AS60:AS61" si="91">AO60+AL60+AI60+AF60+AC60+Z60+W60+T60+Q60+N60+K60+H60</f>
        <v>0</v>
      </c>
      <c r="AT60" s="269">
        <f t="shared" ref="AT60:AT61" si="92">AP60+AM60+AJ60+AG60+AD60+AA60+X60+U60+R60+O60+L60+I60</f>
        <v>0</v>
      </c>
    </row>
    <row r="61" spans="1:46" s="175" customFormat="1" ht="21.75" customHeight="1" x14ac:dyDescent="0.3">
      <c r="A61" s="355"/>
      <c r="B61" s="354"/>
      <c r="C61" s="354"/>
      <c r="D61" s="158" t="s">
        <v>43</v>
      </c>
      <c r="E61" s="293">
        <f>AO61+K61+AL61</f>
        <v>0</v>
      </c>
      <c r="F61" s="98">
        <f>L61</f>
        <v>0</v>
      </c>
      <c r="G61" s="110" t="e">
        <f>F61/E61</f>
        <v>#DIV/0!</v>
      </c>
      <c r="H61" s="98"/>
      <c r="I61" s="98"/>
      <c r="J61" s="110"/>
      <c r="K61" s="98"/>
      <c r="L61" s="98"/>
      <c r="M61" s="110" t="e">
        <f>L61/K61</f>
        <v>#DIV/0!</v>
      </c>
      <c r="N61" s="98"/>
      <c r="O61" s="98"/>
      <c r="P61" s="110"/>
      <c r="Q61" s="98"/>
      <c r="R61" s="98"/>
      <c r="S61" s="98"/>
      <c r="T61" s="98"/>
      <c r="U61" s="98"/>
      <c r="V61" s="110"/>
      <c r="W61" s="98"/>
      <c r="X61" s="98"/>
      <c r="Y61" s="110"/>
      <c r="Z61" s="98"/>
      <c r="AA61" s="216"/>
      <c r="AB61" s="216"/>
      <c r="AC61" s="110"/>
      <c r="AD61" s="110"/>
      <c r="AE61" s="213"/>
      <c r="AF61" s="213"/>
      <c r="AG61" s="98"/>
      <c r="AH61" s="110"/>
      <c r="AI61" s="215"/>
      <c r="AJ61" s="211"/>
      <c r="AK61" s="212"/>
      <c r="AL61" s="212"/>
      <c r="AM61" s="212"/>
      <c r="AN61" s="212"/>
      <c r="AO61" s="214"/>
      <c r="AP61" s="212"/>
      <c r="AQ61" s="212"/>
      <c r="AR61" s="212"/>
      <c r="AS61" s="269">
        <f t="shared" si="91"/>
        <v>0</v>
      </c>
      <c r="AT61" s="269">
        <f t="shared" si="92"/>
        <v>0</v>
      </c>
    </row>
    <row r="62" spans="1:46" s="175" customFormat="1" ht="18.75" customHeight="1" x14ac:dyDescent="0.3">
      <c r="A62" s="355" t="s">
        <v>314</v>
      </c>
      <c r="B62" s="354" t="s">
        <v>335</v>
      </c>
      <c r="C62" s="354" t="s">
        <v>380</v>
      </c>
      <c r="D62" s="260" t="s">
        <v>41</v>
      </c>
      <c r="E62" s="98">
        <f>E63+E64</f>
        <v>79217.072</v>
      </c>
      <c r="F62" s="98">
        <f>SUM(F63:F64)</f>
        <v>0</v>
      </c>
      <c r="G62" s="110">
        <f t="shared" ref="G62:G68" si="93">F62/E62</f>
        <v>0</v>
      </c>
      <c r="H62" s="98"/>
      <c r="I62" s="98"/>
      <c r="J62" s="98"/>
      <c r="K62" s="98"/>
      <c r="L62" s="98"/>
      <c r="M62" s="98"/>
      <c r="N62" s="98">
        <f>SUM(N63:N64)</f>
        <v>15215</v>
      </c>
      <c r="O62" s="98">
        <f>SUM(O63:O64)</f>
        <v>0</v>
      </c>
      <c r="P62" s="98">
        <f t="shared" ref="P62:P64" si="94">O62/N62*100</f>
        <v>0</v>
      </c>
      <c r="Q62" s="98"/>
      <c r="R62" s="98"/>
      <c r="S62" s="98"/>
      <c r="T62" s="98"/>
      <c r="U62" s="98"/>
      <c r="V62" s="98"/>
      <c r="W62" s="98"/>
      <c r="X62" s="98"/>
      <c r="Y62" s="98"/>
      <c r="Z62" s="98">
        <f>SUM(Z63:Z64)</f>
        <v>0</v>
      </c>
      <c r="AA62" s="98">
        <f t="shared" ref="AA62" si="95">SUM(AA63:AA64)</f>
        <v>0</v>
      </c>
      <c r="AB62" s="216" t="e">
        <f t="shared" ref="AB62:AB68" si="96">SUM(AA62/Z62*100)</f>
        <v>#DIV/0!</v>
      </c>
      <c r="AC62" s="110"/>
      <c r="AD62" s="110"/>
      <c r="AE62" s="98"/>
      <c r="AF62" s="98"/>
      <c r="AG62" s="98"/>
      <c r="AH62" s="110"/>
      <c r="AI62" s="160">
        <f>AI63+AI64</f>
        <v>0</v>
      </c>
      <c r="AJ62" s="286">
        <f>SUM(AJ63:AJ64)</f>
        <v>0</v>
      </c>
      <c r="AK62" s="288" t="e">
        <f>AJ62/AI62*100</f>
        <v>#DIV/0!</v>
      </c>
      <c r="AL62" s="212">
        <f>SUM(AL63:AL64)</f>
        <v>0</v>
      </c>
      <c r="AM62" s="212">
        <f>SUM(AM63:AM64)</f>
        <v>0</v>
      </c>
      <c r="AN62" s="212"/>
      <c r="AO62" s="214">
        <f>AO63+AO64</f>
        <v>64002.072</v>
      </c>
      <c r="AP62" s="212"/>
      <c r="AQ62" s="212"/>
      <c r="AR62" s="212"/>
      <c r="AS62" s="269">
        <f>AO62+AL62+AI62+AF62+AC62+Z62+W62+T62+Q62+N62+K62+H62</f>
        <v>79217.072</v>
      </c>
      <c r="AT62" s="269">
        <f>AP62+AM62+AJ62+AG62+AD62+AA62+X62+U62+R62+O62+L62+I62</f>
        <v>0</v>
      </c>
    </row>
    <row r="63" spans="1:46" s="175" customFormat="1" ht="64.5" customHeight="1" x14ac:dyDescent="0.3">
      <c r="A63" s="355"/>
      <c r="B63" s="354"/>
      <c r="C63" s="354"/>
      <c r="D63" s="259" t="s">
        <v>2</v>
      </c>
      <c r="E63" s="293">
        <f>AO63+N63+Z63+AI63+AL63</f>
        <v>69705.2</v>
      </c>
      <c r="F63" s="293">
        <f>AP63+O63+AA63+AJ63+AM63</f>
        <v>0</v>
      </c>
      <c r="G63" s="110">
        <f t="shared" si="93"/>
        <v>0</v>
      </c>
      <c r="H63" s="98"/>
      <c r="I63" s="98"/>
      <c r="J63" s="110"/>
      <c r="K63" s="98"/>
      <c r="L63" s="98"/>
      <c r="M63" s="110"/>
      <c r="N63" s="98">
        <v>13541.35</v>
      </c>
      <c r="O63" s="98"/>
      <c r="P63" s="98">
        <f t="shared" si="94"/>
        <v>0</v>
      </c>
      <c r="Q63" s="98"/>
      <c r="R63" s="98"/>
      <c r="S63" s="98"/>
      <c r="T63" s="98"/>
      <c r="U63" s="98"/>
      <c r="V63" s="110"/>
      <c r="W63" s="98"/>
      <c r="X63" s="98"/>
      <c r="Y63" s="110"/>
      <c r="Z63" s="98"/>
      <c r="AA63" s="216"/>
      <c r="AB63" s="216" t="e">
        <f t="shared" si="96"/>
        <v>#DIV/0!</v>
      </c>
      <c r="AC63" s="110"/>
      <c r="AD63" s="110"/>
      <c r="AE63" s="213"/>
      <c r="AF63" s="213"/>
      <c r="AG63" s="98"/>
      <c r="AH63" s="110"/>
      <c r="AI63" s="286"/>
      <c r="AJ63" s="286"/>
      <c r="AK63" s="212"/>
      <c r="AL63" s="212"/>
      <c r="AM63" s="212"/>
      <c r="AN63" s="212"/>
      <c r="AO63" s="214">
        <v>56163.85</v>
      </c>
      <c r="AP63" s="212"/>
      <c r="AQ63" s="212"/>
      <c r="AR63" s="212"/>
      <c r="AS63" s="269">
        <f t="shared" ref="AS63:AS64" si="97">AO63+AL63+AI63+AF63+AC63+Z63+W63+T63+Q63+N63+K63+H63</f>
        <v>69705.2</v>
      </c>
      <c r="AT63" s="269">
        <f t="shared" ref="AT63:AT64" si="98">AP63+AM63+AJ63+AG63+AD63+AA63+X63+U63+R63+O63+L63+I63</f>
        <v>0</v>
      </c>
    </row>
    <row r="64" spans="1:46" s="175" customFormat="1" ht="21.75" customHeight="1" x14ac:dyDescent="0.3">
      <c r="A64" s="355"/>
      <c r="B64" s="354"/>
      <c r="C64" s="354"/>
      <c r="D64" s="158" t="s">
        <v>43</v>
      </c>
      <c r="E64" s="293">
        <f>AO64+N64+Z64+AI64+AL64</f>
        <v>9511.8719999999994</v>
      </c>
      <c r="F64" s="293">
        <f>AP64+O64+AA64+AJ64+AM64</f>
        <v>0</v>
      </c>
      <c r="G64" s="110">
        <f t="shared" si="93"/>
        <v>0</v>
      </c>
      <c r="H64" s="98"/>
      <c r="I64" s="98"/>
      <c r="J64" s="110"/>
      <c r="K64" s="98"/>
      <c r="L64" s="98"/>
      <c r="M64" s="110"/>
      <c r="N64" s="98">
        <v>1673.65</v>
      </c>
      <c r="O64" s="98"/>
      <c r="P64" s="98">
        <f t="shared" si="94"/>
        <v>0</v>
      </c>
      <c r="Q64" s="98"/>
      <c r="R64" s="98"/>
      <c r="S64" s="98"/>
      <c r="T64" s="98"/>
      <c r="U64" s="98"/>
      <c r="V64" s="110"/>
      <c r="W64" s="98"/>
      <c r="X64" s="98"/>
      <c r="Y64" s="110"/>
      <c r="Z64" s="98"/>
      <c r="AA64" s="216"/>
      <c r="AB64" s="216" t="e">
        <f t="shared" si="96"/>
        <v>#DIV/0!</v>
      </c>
      <c r="AC64" s="110"/>
      <c r="AD64" s="110"/>
      <c r="AE64" s="213"/>
      <c r="AF64" s="213"/>
      <c r="AG64" s="98"/>
      <c r="AH64" s="110"/>
      <c r="AI64" s="286"/>
      <c r="AJ64" s="286"/>
      <c r="AK64" s="212"/>
      <c r="AL64" s="212"/>
      <c r="AM64" s="212"/>
      <c r="AN64" s="212"/>
      <c r="AO64" s="214">
        <v>7838.2219999999998</v>
      </c>
      <c r="AP64" s="212"/>
      <c r="AQ64" s="212"/>
      <c r="AR64" s="212"/>
      <c r="AS64" s="269">
        <f t="shared" si="97"/>
        <v>9511.8719999999994</v>
      </c>
      <c r="AT64" s="269">
        <f t="shared" si="98"/>
        <v>0</v>
      </c>
    </row>
    <row r="65" spans="1:46" s="275" customFormat="1" ht="18.75" customHeight="1" x14ac:dyDescent="0.3">
      <c r="A65" s="361" t="s">
        <v>7</v>
      </c>
      <c r="B65" s="354" t="s">
        <v>336</v>
      </c>
      <c r="C65" s="354" t="s">
        <v>315</v>
      </c>
      <c r="D65" s="271" t="s">
        <v>41</v>
      </c>
      <c r="E65" s="272">
        <f>E66</f>
        <v>6957.9</v>
      </c>
      <c r="F65" s="272">
        <f>F66</f>
        <v>0</v>
      </c>
      <c r="G65" s="273">
        <f t="shared" si="93"/>
        <v>0</v>
      </c>
      <c r="H65" s="272">
        <f>H66</f>
        <v>0</v>
      </c>
      <c r="I65" s="272">
        <f t="shared" ref="I65:AQ65" si="99">I66</f>
        <v>0</v>
      </c>
      <c r="J65" s="272">
        <f t="shared" si="99"/>
        <v>0</v>
      </c>
      <c r="K65" s="272">
        <f t="shared" si="99"/>
        <v>0</v>
      </c>
      <c r="L65" s="272">
        <f t="shared" si="99"/>
        <v>0</v>
      </c>
      <c r="M65" s="272">
        <f t="shared" si="99"/>
        <v>0</v>
      </c>
      <c r="N65" s="272">
        <f t="shared" si="99"/>
        <v>0</v>
      </c>
      <c r="O65" s="272">
        <f t="shared" si="99"/>
        <v>0</v>
      </c>
      <c r="P65" s="272">
        <f t="shared" si="99"/>
        <v>0</v>
      </c>
      <c r="Q65" s="272">
        <f t="shared" si="99"/>
        <v>0</v>
      </c>
      <c r="R65" s="272">
        <f t="shared" si="99"/>
        <v>0</v>
      </c>
      <c r="S65" s="272">
        <f t="shared" si="99"/>
        <v>0</v>
      </c>
      <c r="T65" s="272">
        <f t="shared" si="99"/>
        <v>0</v>
      </c>
      <c r="U65" s="272">
        <f t="shared" si="99"/>
        <v>0</v>
      </c>
      <c r="V65" s="272">
        <f t="shared" si="99"/>
        <v>0</v>
      </c>
      <c r="W65" s="272">
        <f t="shared" si="99"/>
        <v>0</v>
      </c>
      <c r="X65" s="272">
        <f t="shared" si="99"/>
        <v>0</v>
      </c>
      <c r="Y65" s="272">
        <f t="shared" si="99"/>
        <v>0</v>
      </c>
      <c r="Z65" s="272">
        <f t="shared" si="99"/>
        <v>6957.9</v>
      </c>
      <c r="AA65" s="272">
        <f t="shared" si="99"/>
        <v>0</v>
      </c>
      <c r="AB65" s="272">
        <f t="shared" si="99"/>
        <v>0</v>
      </c>
      <c r="AC65" s="272">
        <f t="shared" si="99"/>
        <v>0</v>
      </c>
      <c r="AD65" s="272">
        <f t="shared" si="99"/>
        <v>0</v>
      </c>
      <c r="AE65" s="272">
        <f t="shared" si="99"/>
        <v>0</v>
      </c>
      <c r="AF65" s="272">
        <f t="shared" si="99"/>
        <v>0</v>
      </c>
      <c r="AG65" s="272">
        <f t="shared" si="99"/>
        <v>0</v>
      </c>
      <c r="AH65" s="272">
        <f t="shared" si="99"/>
        <v>0</v>
      </c>
      <c r="AI65" s="272">
        <f t="shared" si="99"/>
        <v>0</v>
      </c>
      <c r="AJ65" s="272">
        <f t="shared" si="99"/>
        <v>0</v>
      </c>
      <c r="AK65" s="272">
        <f t="shared" si="99"/>
        <v>0</v>
      </c>
      <c r="AL65" s="272">
        <f t="shared" si="99"/>
        <v>0</v>
      </c>
      <c r="AM65" s="272">
        <f t="shared" si="99"/>
        <v>0</v>
      </c>
      <c r="AN65" s="272">
        <f t="shared" si="99"/>
        <v>0</v>
      </c>
      <c r="AO65" s="272">
        <f t="shared" si="99"/>
        <v>0</v>
      </c>
      <c r="AP65" s="272">
        <f t="shared" si="99"/>
        <v>0</v>
      </c>
      <c r="AQ65" s="272">
        <f t="shared" si="99"/>
        <v>0</v>
      </c>
      <c r="AR65" s="274"/>
      <c r="AS65" s="269">
        <f>AO65+AL65+AI65+AF65+AC65+Z65+W65+T65+Q65+N65+K65+H65</f>
        <v>6957.9</v>
      </c>
      <c r="AT65" s="269">
        <f>AP65+AM65+AJ65+AG65+AD65+AA65+X65+U65+R65+O65+L65+I65</f>
        <v>0</v>
      </c>
    </row>
    <row r="66" spans="1:46" s="275" customFormat="1" ht="64.5" customHeight="1" x14ac:dyDescent="0.3">
      <c r="A66" s="361"/>
      <c r="B66" s="354"/>
      <c r="C66" s="354"/>
      <c r="D66" s="276" t="s">
        <v>2</v>
      </c>
      <c r="E66" s="272">
        <f>E68</f>
        <v>6957.9</v>
      </c>
      <c r="F66" s="272">
        <f>F68</f>
        <v>0</v>
      </c>
      <c r="G66" s="273">
        <f t="shared" si="93"/>
        <v>0</v>
      </c>
      <c r="H66" s="272">
        <f>H68</f>
        <v>0</v>
      </c>
      <c r="I66" s="272">
        <f t="shared" ref="I66:AQ66" si="100">I68</f>
        <v>0</v>
      </c>
      <c r="J66" s="272">
        <f t="shared" si="100"/>
        <v>0</v>
      </c>
      <c r="K66" s="272">
        <f t="shared" si="100"/>
        <v>0</v>
      </c>
      <c r="L66" s="272">
        <f t="shared" si="100"/>
        <v>0</v>
      </c>
      <c r="M66" s="272">
        <f t="shared" si="100"/>
        <v>0</v>
      </c>
      <c r="N66" s="272">
        <f t="shared" si="100"/>
        <v>0</v>
      </c>
      <c r="O66" s="272">
        <f t="shared" si="100"/>
        <v>0</v>
      </c>
      <c r="P66" s="272">
        <f t="shared" si="100"/>
        <v>0</v>
      </c>
      <c r="Q66" s="272">
        <f t="shared" si="100"/>
        <v>0</v>
      </c>
      <c r="R66" s="272">
        <f t="shared" si="100"/>
        <v>0</v>
      </c>
      <c r="S66" s="272">
        <f t="shared" si="100"/>
        <v>0</v>
      </c>
      <c r="T66" s="272">
        <f t="shared" si="100"/>
        <v>0</v>
      </c>
      <c r="U66" s="272">
        <f t="shared" si="100"/>
        <v>0</v>
      </c>
      <c r="V66" s="272">
        <f t="shared" si="100"/>
        <v>0</v>
      </c>
      <c r="W66" s="272">
        <f t="shared" si="100"/>
        <v>0</v>
      </c>
      <c r="X66" s="272">
        <f t="shared" si="100"/>
        <v>0</v>
      </c>
      <c r="Y66" s="272">
        <f t="shared" si="100"/>
        <v>0</v>
      </c>
      <c r="Z66" s="272">
        <f t="shared" si="100"/>
        <v>6957.9</v>
      </c>
      <c r="AA66" s="272">
        <f t="shared" si="100"/>
        <v>0</v>
      </c>
      <c r="AB66" s="272">
        <f t="shared" si="100"/>
        <v>0</v>
      </c>
      <c r="AC66" s="272">
        <f t="shared" si="100"/>
        <v>0</v>
      </c>
      <c r="AD66" s="272">
        <f t="shared" si="100"/>
        <v>0</v>
      </c>
      <c r="AE66" s="272">
        <f t="shared" si="100"/>
        <v>0</v>
      </c>
      <c r="AF66" s="272">
        <f t="shared" si="100"/>
        <v>0</v>
      </c>
      <c r="AG66" s="272">
        <f t="shared" si="100"/>
        <v>0</v>
      </c>
      <c r="AH66" s="272">
        <f t="shared" si="100"/>
        <v>0</v>
      </c>
      <c r="AI66" s="272">
        <f t="shared" si="100"/>
        <v>0</v>
      </c>
      <c r="AJ66" s="272">
        <f t="shared" si="100"/>
        <v>0</v>
      </c>
      <c r="AK66" s="272">
        <f t="shared" si="100"/>
        <v>0</v>
      </c>
      <c r="AL66" s="272">
        <f t="shared" si="100"/>
        <v>0</v>
      </c>
      <c r="AM66" s="272">
        <f t="shared" si="100"/>
        <v>0</v>
      </c>
      <c r="AN66" s="272">
        <f t="shared" si="100"/>
        <v>0</v>
      </c>
      <c r="AO66" s="272">
        <f t="shared" si="100"/>
        <v>0</v>
      </c>
      <c r="AP66" s="272">
        <f t="shared" si="100"/>
        <v>0</v>
      </c>
      <c r="AQ66" s="272">
        <f t="shared" si="100"/>
        <v>0</v>
      </c>
      <c r="AR66" s="274"/>
      <c r="AS66" s="269">
        <f t="shared" ref="AS66:AS67" si="101">AO66+AL66+AI66+AF66+AC66+Z66+W66+T66+Q66+N66+K66+H66</f>
        <v>6957.9</v>
      </c>
      <c r="AT66" s="269">
        <f t="shared" ref="AT66:AT67" si="102">AP66+AM66+AJ66+AG66+AD66+AA66+X66+U66+R66+O66+L66+I66</f>
        <v>0</v>
      </c>
    </row>
    <row r="67" spans="1:46" s="175" customFormat="1" ht="18.75" customHeight="1" x14ac:dyDescent="0.3">
      <c r="A67" s="355" t="s">
        <v>316</v>
      </c>
      <c r="B67" s="354" t="s">
        <v>317</v>
      </c>
      <c r="C67" s="354" t="s">
        <v>315</v>
      </c>
      <c r="D67" s="260" t="s">
        <v>41</v>
      </c>
      <c r="E67" s="98">
        <f>E68</f>
        <v>6957.9</v>
      </c>
      <c r="F67" s="293">
        <f>F68</f>
        <v>0</v>
      </c>
      <c r="G67" s="110">
        <f t="shared" si="93"/>
        <v>0</v>
      </c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98"/>
      <c r="W67" s="98"/>
      <c r="X67" s="98"/>
      <c r="Y67" s="98"/>
      <c r="Z67" s="98">
        <f>SUM(Z68)</f>
        <v>6957.9</v>
      </c>
      <c r="AA67" s="98">
        <f t="shared" ref="AA67" si="103">SUM(AA68)</f>
        <v>0</v>
      </c>
      <c r="AB67" s="216">
        <f t="shared" si="96"/>
        <v>0</v>
      </c>
      <c r="AC67" s="110"/>
      <c r="AD67" s="110"/>
      <c r="AE67" s="98"/>
      <c r="AF67" s="98"/>
      <c r="AG67" s="98"/>
      <c r="AH67" s="110"/>
      <c r="AI67" s="160">
        <f>AI68</f>
        <v>0</v>
      </c>
      <c r="AJ67" s="211"/>
      <c r="AK67" s="212"/>
      <c r="AL67" s="212">
        <f>AL68</f>
        <v>0</v>
      </c>
      <c r="AM67" s="212">
        <f>AM68</f>
        <v>0</v>
      </c>
      <c r="AN67" s="212"/>
      <c r="AO67" s="214">
        <f>AO68</f>
        <v>0</v>
      </c>
      <c r="AP67" s="212"/>
      <c r="AQ67" s="212"/>
      <c r="AR67" s="212"/>
      <c r="AS67" s="269">
        <f t="shared" si="101"/>
        <v>6957.9</v>
      </c>
      <c r="AT67" s="269">
        <f t="shared" si="102"/>
        <v>0</v>
      </c>
    </row>
    <row r="68" spans="1:46" s="175" customFormat="1" ht="64.5" customHeight="1" x14ac:dyDescent="0.3">
      <c r="A68" s="355"/>
      <c r="B68" s="354"/>
      <c r="C68" s="354"/>
      <c r="D68" s="259" t="s">
        <v>2</v>
      </c>
      <c r="E68" s="293">
        <f>AO68+Z68+AL68</f>
        <v>6957.9</v>
      </c>
      <c r="F68" s="293">
        <f>AP68+AA68+AM68</f>
        <v>0</v>
      </c>
      <c r="G68" s="110">
        <f t="shared" si="93"/>
        <v>0</v>
      </c>
      <c r="H68" s="98"/>
      <c r="I68" s="98"/>
      <c r="J68" s="110"/>
      <c r="K68" s="98"/>
      <c r="L68" s="98"/>
      <c r="M68" s="110"/>
      <c r="N68" s="98"/>
      <c r="O68" s="98"/>
      <c r="P68" s="110"/>
      <c r="Q68" s="98"/>
      <c r="R68" s="98"/>
      <c r="S68" s="98"/>
      <c r="T68" s="98"/>
      <c r="U68" s="98"/>
      <c r="V68" s="110"/>
      <c r="W68" s="98"/>
      <c r="X68" s="98"/>
      <c r="Y68" s="110"/>
      <c r="Z68" s="98">
        <v>6957.9</v>
      </c>
      <c r="AA68" s="216"/>
      <c r="AB68" s="216">
        <f t="shared" si="96"/>
        <v>0</v>
      </c>
      <c r="AC68" s="110"/>
      <c r="AD68" s="110"/>
      <c r="AE68" s="213"/>
      <c r="AF68" s="213"/>
      <c r="AG68" s="98"/>
      <c r="AH68" s="110"/>
      <c r="AI68" s="215">
        <v>0</v>
      </c>
      <c r="AJ68" s="211"/>
      <c r="AK68" s="212"/>
      <c r="AL68" s="212"/>
      <c r="AM68" s="212"/>
      <c r="AN68" s="212"/>
      <c r="AO68" s="214"/>
      <c r="AP68" s="212"/>
      <c r="AQ68" s="212"/>
      <c r="AR68" s="212"/>
    </row>
    <row r="69" spans="1:46" s="275" customFormat="1" ht="18.75" customHeight="1" x14ac:dyDescent="0.3">
      <c r="A69" s="361" t="s">
        <v>8</v>
      </c>
      <c r="B69" s="354" t="s">
        <v>318</v>
      </c>
      <c r="C69" s="354" t="s">
        <v>319</v>
      </c>
      <c r="D69" s="271" t="s">
        <v>41</v>
      </c>
      <c r="E69" s="272">
        <f>E72</f>
        <v>0</v>
      </c>
      <c r="F69" s="272">
        <f>SUM(F70:F71)</f>
        <v>0</v>
      </c>
      <c r="G69" s="273" t="e">
        <f>F69/E69</f>
        <v>#DIV/0!</v>
      </c>
      <c r="H69" s="272">
        <f>H72</f>
        <v>0</v>
      </c>
      <c r="I69" s="272">
        <f t="shared" ref="I69:AQ69" si="104">I72</f>
        <v>0</v>
      </c>
      <c r="J69" s="272">
        <f t="shared" si="104"/>
        <v>0</v>
      </c>
      <c r="K69" s="272">
        <f t="shared" si="104"/>
        <v>0</v>
      </c>
      <c r="L69" s="272">
        <f t="shared" si="104"/>
        <v>0</v>
      </c>
      <c r="M69" s="98" t="e">
        <f>L69/K69*100</f>
        <v>#DIV/0!</v>
      </c>
      <c r="N69" s="272">
        <f t="shared" si="104"/>
        <v>0</v>
      </c>
      <c r="O69" s="272">
        <f t="shared" si="104"/>
        <v>0</v>
      </c>
      <c r="P69" s="272">
        <f t="shared" si="104"/>
        <v>0</v>
      </c>
      <c r="Q69" s="272">
        <f t="shared" si="104"/>
        <v>0</v>
      </c>
      <c r="R69" s="272">
        <f t="shared" si="104"/>
        <v>0</v>
      </c>
      <c r="S69" s="98" t="e">
        <f t="shared" ref="S69:S80" si="105">R69/Q69*100</f>
        <v>#DIV/0!</v>
      </c>
      <c r="T69" s="272">
        <f t="shared" si="104"/>
        <v>0</v>
      </c>
      <c r="U69" s="272">
        <f t="shared" si="104"/>
        <v>0</v>
      </c>
      <c r="V69" s="272">
        <f t="shared" si="104"/>
        <v>0</v>
      </c>
      <c r="W69" s="272">
        <f t="shared" si="104"/>
        <v>0</v>
      </c>
      <c r="X69" s="272">
        <f t="shared" si="104"/>
        <v>0</v>
      </c>
      <c r="Y69" s="98" t="e">
        <f>X69/W69*100</f>
        <v>#DIV/0!</v>
      </c>
      <c r="Z69" s="272">
        <f t="shared" si="104"/>
        <v>0</v>
      </c>
      <c r="AA69" s="272">
        <f t="shared" si="104"/>
        <v>0</v>
      </c>
      <c r="AB69" s="98" t="e">
        <f t="shared" ref="AB69:AB70" si="106">AA69/Z69*100</f>
        <v>#DIV/0!</v>
      </c>
      <c r="AC69" s="272">
        <f t="shared" si="104"/>
        <v>0</v>
      </c>
      <c r="AD69" s="272">
        <f t="shared" si="104"/>
        <v>0</v>
      </c>
      <c r="AE69" s="272">
        <f t="shared" si="104"/>
        <v>0</v>
      </c>
      <c r="AF69" s="272">
        <f t="shared" si="104"/>
        <v>0</v>
      </c>
      <c r="AG69" s="272">
        <f t="shared" si="104"/>
        <v>0</v>
      </c>
      <c r="AH69" s="272">
        <f t="shared" si="104"/>
        <v>0</v>
      </c>
      <c r="AI69" s="272">
        <f t="shared" si="104"/>
        <v>0</v>
      </c>
      <c r="AJ69" s="272">
        <f t="shared" si="104"/>
        <v>0</v>
      </c>
      <c r="AK69" s="272">
        <f t="shared" si="104"/>
        <v>0</v>
      </c>
      <c r="AL69" s="272">
        <f t="shared" si="104"/>
        <v>0</v>
      </c>
      <c r="AM69" s="272">
        <f t="shared" si="104"/>
        <v>0</v>
      </c>
      <c r="AN69" s="272">
        <f t="shared" si="104"/>
        <v>0</v>
      </c>
      <c r="AO69" s="272">
        <f t="shared" si="104"/>
        <v>0</v>
      </c>
      <c r="AP69" s="272">
        <f t="shared" si="104"/>
        <v>0</v>
      </c>
      <c r="AQ69" s="272">
        <f t="shared" si="104"/>
        <v>0</v>
      </c>
      <c r="AR69" s="274"/>
      <c r="AS69" s="269">
        <f>AO69+AL69+AI69+AF69+AC69+Z69+W69+T69+Q69+N69+K69+H69</f>
        <v>0</v>
      </c>
      <c r="AT69" s="269">
        <f>AP69+AM69+AJ69+AG69+AD69+AA69+X69+U69+R69+O69+L69+I69</f>
        <v>0</v>
      </c>
    </row>
    <row r="70" spans="1:46" s="275" customFormat="1" ht="64.5" customHeight="1" x14ac:dyDescent="0.3">
      <c r="A70" s="361"/>
      <c r="B70" s="354"/>
      <c r="C70" s="354"/>
      <c r="D70" s="276" t="s">
        <v>2</v>
      </c>
      <c r="E70" s="272">
        <f>E73</f>
        <v>0</v>
      </c>
      <c r="F70" s="272">
        <f>SUM(F73)</f>
        <v>0</v>
      </c>
      <c r="G70" s="273"/>
      <c r="H70" s="272">
        <f>H73</f>
        <v>0</v>
      </c>
      <c r="I70" s="272">
        <f t="shared" ref="I70:AQ70" si="107">I73</f>
        <v>0</v>
      </c>
      <c r="J70" s="272">
        <f t="shared" si="107"/>
        <v>0</v>
      </c>
      <c r="K70" s="272">
        <f t="shared" si="107"/>
        <v>0</v>
      </c>
      <c r="L70" s="272">
        <f t="shared" si="107"/>
        <v>0</v>
      </c>
      <c r="M70" s="272">
        <f t="shared" si="107"/>
        <v>0</v>
      </c>
      <c r="N70" s="272">
        <f t="shared" si="107"/>
        <v>0</v>
      </c>
      <c r="O70" s="272">
        <f t="shared" si="107"/>
        <v>0</v>
      </c>
      <c r="P70" s="272">
        <f t="shared" si="107"/>
        <v>0</v>
      </c>
      <c r="Q70" s="272">
        <f t="shared" si="107"/>
        <v>0</v>
      </c>
      <c r="R70" s="272">
        <f t="shared" si="107"/>
        <v>0</v>
      </c>
      <c r="S70" s="98" t="e">
        <f t="shared" si="105"/>
        <v>#DIV/0!</v>
      </c>
      <c r="T70" s="272">
        <f t="shared" si="107"/>
        <v>0</v>
      </c>
      <c r="U70" s="272">
        <f t="shared" si="107"/>
        <v>0</v>
      </c>
      <c r="V70" s="272">
        <f t="shared" si="107"/>
        <v>0</v>
      </c>
      <c r="W70" s="272">
        <f t="shared" si="107"/>
        <v>0</v>
      </c>
      <c r="X70" s="272">
        <f t="shared" si="107"/>
        <v>0</v>
      </c>
      <c r="Y70" s="272">
        <f t="shared" si="107"/>
        <v>0</v>
      </c>
      <c r="Z70" s="272">
        <f t="shared" si="107"/>
        <v>0</v>
      </c>
      <c r="AA70" s="272">
        <f t="shared" si="107"/>
        <v>0</v>
      </c>
      <c r="AB70" s="98" t="e">
        <f t="shared" si="106"/>
        <v>#DIV/0!</v>
      </c>
      <c r="AC70" s="272">
        <f t="shared" si="107"/>
        <v>0</v>
      </c>
      <c r="AD70" s="272">
        <f t="shared" si="107"/>
        <v>0</v>
      </c>
      <c r="AE70" s="272">
        <f t="shared" si="107"/>
        <v>0</v>
      </c>
      <c r="AF70" s="272">
        <f t="shared" si="107"/>
        <v>0</v>
      </c>
      <c r="AG70" s="272">
        <f t="shared" si="107"/>
        <v>0</v>
      </c>
      <c r="AH70" s="272">
        <f t="shared" si="107"/>
        <v>0</v>
      </c>
      <c r="AI70" s="272">
        <f t="shared" si="107"/>
        <v>0</v>
      </c>
      <c r="AJ70" s="272">
        <f t="shared" si="107"/>
        <v>0</v>
      </c>
      <c r="AK70" s="272">
        <f t="shared" si="107"/>
        <v>0</v>
      </c>
      <c r="AL70" s="272">
        <f t="shared" si="107"/>
        <v>0</v>
      </c>
      <c r="AM70" s="272">
        <f t="shared" si="107"/>
        <v>0</v>
      </c>
      <c r="AN70" s="272">
        <f t="shared" si="107"/>
        <v>0</v>
      </c>
      <c r="AO70" s="272">
        <f t="shared" si="107"/>
        <v>0</v>
      </c>
      <c r="AP70" s="272">
        <f t="shared" si="107"/>
        <v>0</v>
      </c>
      <c r="AQ70" s="272">
        <f t="shared" si="107"/>
        <v>0</v>
      </c>
      <c r="AR70" s="274"/>
      <c r="AS70" s="269">
        <f t="shared" ref="AS70:AS71" si="108">AO70+AL70+AI70+AF70+AC70+Z70+W70+T70+Q70+N70+K70+H70</f>
        <v>0</v>
      </c>
      <c r="AT70" s="269">
        <f t="shared" ref="AT70:AT71" si="109">AP70+AM70+AJ70+AG70+AD70+AA70+X70+U70+R70+O70+L70+I70</f>
        <v>0</v>
      </c>
    </row>
    <row r="71" spans="1:46" s="275" customFormat="1" ht="24" customHeight="1" x14ac:dyDescent="0.3">
      <c r="A71" s="361"/>
      <c r="B71" s="354"/>
      <c r="C71" s="354"/>
      <c r="D71" s="277" t="s">
        <v>43</v>
      </c>
      <c r="E71" s="272">
        <f>E74</f>
        <v>0</v>
      </c>
      <c r="F71" s="272">
        <f>F74</f>
        <v>0</v>
      </c>
      <c r="G71" s="273" t="e">
        <f t="shared" ref="G71:G72" si="110">F71/E71</f>
        <v>#DIV/0!</v>
      </c>
      <c r="H71" s="272">
        <f>H74</f>
        <v>0</v>
      </c>
      <c r="I71" s="272">
        <f t="shared" ref="I71:AQ71" si="111">I74</f>
        <v>0</v>
      </c>
      <c r="J71" s="272">
        <f t="shared" si="111"/>
        <v>0</v>
      </c>
      <c r="K71" s="272">
        <f t="shared" si="111"/>
        <v>0</v>
      </c>
      <c r="L71" s="272">
        <f t="shared" si="111"/>
        <v>0</v>
      </c>
      <c r="M71" s="98" t="e">
        <f>L71/K71*100</f>
        <v>#DIV/0!</v>
      </c>
      <c r="N71" s="272">
        <f t="shared" si="111"/>
        <v>0</v>
      </c>
      <c r="O71" s="272">
        <f t="shared" si="111"/>
        <v>0</v>
      </c>
      <c r="P71" s="272">
        <f t="shared" si="111"/>
        <v>0</v>
      </c>
      <c r="Q71" s="272">
        <f t="shared" si="111"/>
        <v>0</v>
      </c>
      <c r="R71" s="272">
        <f t="shared" si="111"/>
        <v>0</v>
      </c>
      <c r="S71" s="98" t="e">
        <f t="shared" si="105"/>
        <v>#DIV/0!</v>
      </c>
      <c r="T71" s="272">
        <f t="shared" si="111"/>
        <v>0</v>
      </c>
      <c r="U71" s="272">
        <f t="shared" si="111"/>
        <v>0</v>
      </c>
      <c r="V71" s="272">
        <f t="shared" si="111"/>
        <v>0</v>
      </c>
      <c r="W71" s="272">
        <f t="shared" si="111"/>
        <v>0</v>
      </c>
      <c r="X71" s="272">
        <f t="shared" si="111"/>
        <v>0</v>
      </c>
      <c r="Y71" s="98" t="e">
        <f t="shared" ref="Y71:Y72" si="112">X71/W71*100</f>
        <v>#DIV/0!</v>
      </c>
      <c r="Z71" s="272">
        <f t="shared" si="111"/>
        <v>0</v>
      </c>
      <c r="AA71" s="272">
        <f t="shared" si="111"/>
        <v>0</v>
      </c>
      <c r="AB71" s="272">
        <f t="shared" si="111"/>
        <v>0</v>
      </c>
      <c r="AC71" s="272">
        <f t="shared" si="111"/>
        <v>0</v>
      </c>
      <c r="AD71" s="272">
        <f t="shared" si="111"/>
        <v>0</v>
      </c>
      <c r="AE71" s="272">
        <f t="shared" si="111"/>
        <v>0</v>
      </c>
      <c r="AF71" s="272">
        <f t="shared" si="111"/>
        <v>0</v>
      </c>
      <c r="AG71" s="272">
        <f t="shared" si="111"/>
        <v>0</v>
      </c>
      <c r="AH71" s="272">
        <f t="shared" si="111"/>
        <v>0</v>
      </c>
      <c r="AI71" s="272">
        <f t="shared" si="111"/>
        <v>0</v>
      </c>
      <c r="AJ71" s="272">
        <f t="shared" si="111"/>
        <v>0</v>
      </c>
      <c r="AK71" s="272">
        <f t="shared" si="111"/>
        <v>0</v>
      </c>
      <c r="AL71" s="272">
        <f t="shared" si="111"/>
        <v>0</v>
      </c>
      <c r="AM71" s="272">
        <f t="shared" si="111"/>
        <v>0</v>
      </c>
      <c r="AN71" s="272">
        <f t="shared" si="111"/>
        <v>0</v>
      </c>
      <c r="AO71" s="272">
        <f t="shared" si="111"/>
        <v>0</v>
      </c>
      <c r="AP71" s="272">
        <f t="shared" si="111"/>
        <v>0</v>
      </c>
      <c r="AQ71" s="272">
        <f t="shared" si="111"/>
        <v>0</v>
      </c>
      <c r="AR71" s="274"/>
      <c r="AS71" s="269">
        <f t="shared" si="108"/>
        <v>0</v>
      </c>
      <c r="AT71" s="269">
        <f t="shared" si="109"/>
        <v>0</v>
      </c>
    </row>
    <row r="72" spans="1:46" s="175" customFormat="1" ht="18.75" customHeight="1" x14ac:dyDescent="0.3">
      <c r="A72" s="355" t="s">
        <v>320</v>
      </c>
      <c r="B72" s="354" t="s">
        <v>321</v>
      </c>
      <c r="C72" s="354" t="s">
        <v>319</v>
      </c>
      <c r="D72" s="260" t="s">
        <v>41</v>
      </c>
      <c r="E72" s="98">
        <f>Q72+AF72+AO72+K72+W72+Z72+AI72</f>
        <v>0</v>
      </c>
      <c r="F72" s="98">
        <f>SUM(F73:F74)</f>
        <v>0</v>
      </c>
      <c r="G72" s="110" t="e">
        <f t="shared" si="110"/>
        <v>#DIV/0!</v>
      </c>
      <c r="H72" s="98"/>
      <c r="I72" s="98"/>
      <c r="J72" s="98"/>
      <c r="K72" s="98">
        <f>K74</f>
        <v>0</v>
      </c>
      <c r="L72" s="98">
        <f>L74</f>
        <v>0</v>
      </c>
      <c r="M72" s="110" t="e">
        <f>L72/K72</f>
        <v>#DIV/0!</v>
      </c>
      <c r="N72" s="98"/>
      <c r="O72" s="98">
        <f>SUM(O73:O74)</f>
        <v>0</v>
      </c>
      <c r="P72" s="98"/>
      <c r="Q72" s="98">
        <f>Q73+Q74</f>
        <v>0</v>
      </c>
      <c r="R72" s="98">
        <f>R73+R74</f>
        <v>0</v>
      </c>
      <c r="S72" s="98" t="e">
        <f t="shared" si="105"/>
        <v>#DIV/0!</v>
      </c>
      <c r="T72" s="98"/>
      <c r="U72" s="98">
        <f>SUM(U73)</f>
        <v>0</v>
      </c>
      <c r="V72" s="98">
        <v>0</v>
      </c>
      <c r="W72" s="256">
        <f>W73+W74</f>
        <v>0</v>
      </c>
      <c r="X72" s="256">
        <f>SUM(X73:X74)</f>
        <v>0</v>
      </c>
      <c r="Y72" s="98" t="e">
        <f t="shared" si="112"/>
        <v>#DIV/0!</v>
      </c>
      <c r="Z72" s="256">
        <f>Z73+Z74</f>
        <v>0</v>
      </c>
      <c r="AA72" s="256">
        <f>AA73+AA74</f>
        <v>0</v>
      </c>
      <c r="AB72" s="98" t="e">
        <f t="shared" ref="AB72:AB73" si="113">AA72/Z72*100</f>
        <v>#DIV/0!</v>
      </c>
      <c r="AC72" s="110"/>
      <c r="AD72" s="110"/>
      <c r="AE72" s="217">
        <f>AE73+AE74</f>
        <v>0</v>
      </c>
      <c r="AF72" s="98">
        <f>AF73+AF74</f>
        <v>0</v>
      </c>
      <c r="AG72" s="98"/>
      <c r="AH72" s="110"/>
      <c r="AI72" s="98">
        <f>AI73+AI74</f>
        <v>0</v>
      </c>
      <c r="AJ72" s="211"/>
      <c r="AK72" s="212"/>
      <c r="AL72" s="212"/>
      <c r="AM72" s="212"/>
      <c r="AN72" s="212"/>
      <c r="AO72" s="214">
        <f>AO74+AO73</f>
        <v>0</v>
      </c>
      <c r="AP72" s="212"/>
      <c r="AQ72" s="212"/>
      <c r="AR72" s="212"/>
    </row>
    <row r="73" spans="1:46" s="175" customFormat="1" ht="64.5" customHeight="1" x14ac:dyDescent="0.3">
      <c r="A73" s="355"/>
      <c r="B73" s="354"/>
      <c r="C73" s="354"/>
      <c r="D73" s="259" t="s">
        <v>2</v>
      </c>
      <c r="E73" s="98">
        <f t="shared" ref="E73:E74" si="114">Q73+AF73+AO73+K73+W73+Z73+AI73</f>
        <v>0</v>
      </c>
      <c r="F73" s="98">
        <f>SUM(O73+R73+U73+AA73+AD73+AG73+AJ73+AM73+AP73)</f>
        <v>0</v>
      </c>
      <c r="G73" s="110"/>
      <c r="H73" s="98"/>
      <c r="I73" s="98"/>
      <c r="J73" s="110"/>
      <c r="K73" s="98"/>
      <c r="L73" s="98"/>
      <c r="M73" s="110"/>
      <c r="N73" s="98"/>
      <c r="O73" s="98"/>
      <c r="P73" s="110"/>
      <c r="Q73" s="98"/>
      <c r="R73" s="98"/>
      <c r="S73" s="98" t="e">
        <f t="shared" si="105"/>
        <v>#DIV/0!</v>
      </c>
      <c r="T73" s="98"/>
      <c r="U73" s="98"/>
      <c r="V73" s="98">
        <v>0</v>
      </c>
      <c r="W73" s="98"/>
      <c r="X73" s="98"/>
      <c r="Y73" s="110"/>
      <c r="Z73" s="98"/>
      <c r="AA73" s="98"/>
      <c r="AB73" s="98" t="e">
        <f t="shared" si="113"/>
        <v>#DIV/0!</v>
      </c>
      <c r="AC73" s="258"/>
      <c r="AD73" s="110"/>
      <c r="AE73" s="98"/>
      <c r="AF73" s="268"/>
      <c r="AG73" s="98"/>
      <c r="AH73" s="110"/>
      <c r="AI73" s="268"/>
      <c r="AJ73" s="211"/>
      <c r="AK73" s="212"/>
      <c r="AL73" s="212"/>
      <c r="AM73" s="212"/>
      <c r="AN73" s="212"/>
      <c r="AO73" s="268"/>
      <c r="AP73" s="212"/>
      <c r="AQ73" s="212"/>
      <c r="AR73" s="212"/>
    </row>
    <row r="74" spans="1:46" s="175" customFormat="1" ht="21.75" customHeight="1" x14ac:dyDescent="0.3">
      <c r="A74" s="355"/>
      <c r="B74" s="354"/>
      <c r="C74" s="354"/>
      <c r="D74" s="158" t="s">
        <v>43</v>
      </c>
      <c r="E74" s="98">
        <f t="shared" si="114"/>
        <v>0</v>
      </c>
      <c r="F74" s="98">
        <f>SUM(O74+R74+L74+X74)</f>
        <v>0</v>
      </c>
      <c r="G74" s="110" t="e">
        <f>F74/E74</f>
        <v>#DIV/0!</v>
      </c>
      <c r="H74" s="98"/>
      <c r="I74" s="98"/>
      <c r="J74" s="110"/>
      <c r="K74" s="98"/>
      <c r="L74" s="98"/>
      <c r="M74" s="98" t="e">
        <f t="shared" ref="M74:M78" si="115">L74/K74*100</f>
        <v>#DIV/0!</v>
      </c>
      <c r="N74" s="98"/>
      <c r="O74" s="98"/>
      <c r="P74" s="110"/>
      <c r="Q74" s="98"/>
      <c r="R74" s="98"/>
      <c r="S74" s="98" t="e">
        <f t="shared" si="105"/>
        <v>#DIV/0!</v>
      </c>
      <c r="T74" s="98"/>
      <c r="U74" s="98"/>
      <c r="V74" s="110"/>
      <c r="W74" s="98"/>
      <c r="X74" s="98"/>
      <c r="Y74" s="98" t="e">
        <f>X74/W74*100</f>
        <v>#DIV/0!</v>
      </c>
      <c r="Z74" s="98"/>
      <c r="AA74" s="98"/>
      <c r="AB74" s="216"/>
      <c r="AC74" s="110"/>
      <c r="AD74" s="110"/>
      <c r="AE74" s="98"/>
      <c r="AF74" s="268"/>
      <c r="AG74" s="98"/>
      <c r="AH74" s="110"/>
      <c r="AI74" s="268"/>
      <c r="AJ74" s="211"/>
      <c r="AK74" s="212"/>
      <c r="AL74" s="212"/>
      <c r="AM74" s="212"/>
      <c r="AN74" s="212"/>
      <c r="AO74" s="214"/>
      <c r="AP74" s="212"/>
      <c r="AQ74" s="212"/>
      <c r="AR74" s="212"/>
    </row>
    <row r="75" spans="1:46" s="175" customFormat="1" ht="18.75" customHeight="1" x14ac:dyDescent="0.3">
      <c r="A75" s="355" t="s">
        <v>378</v>
      </c>
      <c r="B75" s="354" t="s">
        <v>379</v>
      </c>
      <c r="C75" s="354" t="s">
        <v>315</v>
      </c>
      <c r="D75" s="284" t="s">
        <v>41</v>
      </c>
      <c r="E75" s="98">
        <f>E76</f>
        <v>0</v>
      </c>
      <c r="F75" s="293">
        <f>SUM(AA75+AP75)</f>
        <v>0</v>
      </c>
      <c r="G75" s="110" t="e">
        <f t="shared" ref="G75:G76" si="116">F75/E75</f>
        <v>#DIV/0!</v>
      </c>
      <c r="H75" s="98"/>
      <c r="I75" s="98"/>
      <c r="J75" s="98"/>
      <c r="K75" s="98"/>
      <c r="L75" s="98"/>
      <c r="M75" s="98"/>
      <c r="N75" s="98"/>
      <c r="O75" s="98"/>
      <c r="P75" s="98"/>
      <c r="Q75" s="98"/>
      <c r="R75" s="98"/>
      <c r="S75" s="98"/>
      <c r="T75" s="98"/>
      <c r="U75" s="98"/>
      <c r="V75" s="98"/>
      <c r="W75" s="98"/>
      <c r="X75" s="98"/>
      <c r="Y75" s="98"/>
      <c r="Z75" s="98">
        <f>SUM(Z76)</f>
        <v>0</v>
      </c>
      <c r="AA75" s="98">
        <f t="shared" ref="AA75" si="117">SUM(AA76)</f>
        <v>0</v>
      </c>
      <c r="AB75" s="216" t="e">
        <f t="shared" ref="AB75:AB76" si="118">SUM(AA75/Z75*100)</f>
        <v>#DIV/0!</v>
      </c>
      <c r="AC75" s="110"/>
      <c r="AD75" s="110"/>
      <c r="AE75" s="98"/>
      <c r="AF75" s="98"/>
      <c r="AG75" s="98"/>
      <c r="AH75" s="110"/>
      <c r="AI75" s="160">
        <f>AI76</f>
        <v>0</v>
      </c>
      <c r="AJ75" s="211"/>
      <c r="AK75" s="212"/>
      <c r="AL75" s="212"/>
      <c r="AM75" s="212"/>
      <c r="AN75" s="212"/>
      <c r="AO75" s="214">
        <f>AO76</f>
        <v>0</v>
      </c>
      <c r="AP75" s="212"/>
      <c r="AQ75" s="212"/>
      <c r="AR75" s="212"/>
      <c r="AS75" s="269">
        <f t="shared" ref="AS75" si="119">AO75+AL75+AI75+AF75+AC75+Z75+W75+T75+Q75+N75+K75+H75</f>
        <v>0</v>
      </c>
      <c r="AT75" s="269">
        <f t="shared" ref="AT75" si="120">AP75+AM75+AJ75+AG75+AD75+AA75+X75+U75+R75+O75+L75+I75</f>
        <v>0</v>
      </c>
    </row>
    <row r="76" spans="1:46" s="175" customFormat="1" ht="64.5" customHeight="1" x14ac:dyDescent="0.3">
      <c r="A76" s="355"/>
      <c r="B76" s="354"/>
      <c r="C76" s="354"/>
      <c r="D76" s="283" t="s">
        <v>2</v>
      </c>
      <c r="E76" s="293">
        <f>AO76+Z76</f>
        <v>0</v>
      </c>
      <c r="F76" s="293">
        <f>SUM(AA76+AP76)</f>
        <v>0</v>
      </c>
      <c r="G76" s="110" t="e">
        <f t="shared" si="116"/>
        <v>#DIV/0!</v>
      </c>
      <c r="H76" s="98"/>
      <c r="I76" s="98"/>
      <c r="J76" s="110"/>
      <c r="K76" s="98"/>
      <c r="L76" s="98"/>
      <c r="M76" s="110"/>
      <c r="N76" s="98"/>
      <c r="O76" s="98"/>
      <c r="P76" s="110"/>
      <c r="Q76" s="98"/>
      <c r="R76" s="98"/>
      <c r="S76" s="98"/>
      <c r="T76" s="98"/>
      <c r="U76" s="98"/>
      <c r="V76" s="110"/>
      <c r="W76" s="98"/>
      <c r="X76" s="98"/>
      <c r="Y76" s="110"/>
      <c r="Z76" s="98"/>
      <c r="AA76" s="216"/>
      <c r="AB76" s="216" t="e">
        <f t="shared" si="118"/>
        <v>#DIV/0!</v>
      </c>
      <c r="AC76" s="110"/>
      <c r="AD76" s="110"/>
      <c r="AE76" s="213"/>
      <c r="AF76" s="213"/>
      <c r="AG76" s="98"/>
      <c r="AH76" s="110"/>
      <c r="AI76" s="215">
        <v>0</v>
      </c>
      <c r="AJ76" s="211"/>
      <c r="AK76" s="212"/>
      <c r="AL76" s="212"/>
      <c r="AM76" s="212"/>
      <c r="AN76" s="212"/>
      <c r="AO76" s="214"/>
      <c r="AP76" s="212"/>
      <c r="AQ76" s="212"/>
      <c r="AR76" s="212"/>
    </row>
    <row r="77" spans="1:46" s="175" customFormat="1" ht="21.75" customHeight="1" x14ac:dyDescent="0.3">
      <c r="A77" s="285"/>
      <c r="B77" s="290"/>
      <c r="C77" s="291"/>
      <c r="D77" s="158"/>
      <c r="E77" s="287"/>
      <c r="F77" s="287"/>
      <c r="G77" s="110"/>
      <c r="H77" s="98"/>
      <c r="I77" s="98"/>
      <c r="J77" s="110"/>
      <c r="K77" s="98"/>
      <c r="L77" s="98"/>
      <c r="M77" s="98"/>
      <c r="N77" s="98"/>
      <c r="O77" s="98"/>
      <c r="P77" s="110"/>
      <c r="Q77" s="98"/>
      <c r="R77" s="98"/>
      <c r="S77" s="98"/>
      <c r="T77" s="98"/>
      <c r="U77" s="98"/>
      <c r="V77" s="110"/>
      <c r="W77" s="98"/>
      <c r="X77" s="98"/>
      <c r="Y77" s="98"/>
      <c r="Z77" s="98"/>
      <c r="AA77" s="98"/>
      <c r="AB77" s="216"/>
      <c r="AC77" s="110"/>
      <c r="AD77" s="110"/>
      <c r="AE77" s="98"/>
      <c r="AF77" s="268"/>
      <c r="AG77" s="98"/>
      <c r="AH77" s="110"/>
      <c r="AI77" s="268"/>
      <c r="AJ77" s="211"/>
      <c r="AK77" s="212"/>
      <c r="AL77" s="212"/>
      <c r="AM77" s="212"/>
      <c r="AN77" s="212"/>
      <c r="AO77" s="214"/>
      <c r="AP77" s="212"/>
      <c r="AQ77" s="212"/>
      <c r="AR77" s="212"/>
    </row>
    <row r="78" spans="1:46" s="175" customFormat="1" ht="18.75" customHeight="1" x14ac:dyDescent="0.3">
      <c r="A78" s="394" t="s">
        <v>267</v>
      </c>
      <c r="B78" s="395"/>
      <c r="C78" s="396"/>
      <c r="D78" s="260" t="s">
        <v>41</v>
      </c>
      <c r="E78" s="98">
        <f>E56+E65+E69+E75</f>
        <v>86174.971999999994</v>
      </c>
      <c r="F78" s="98">
        <f>SUM(F79:F80)</f>
        <v>0</v>
      </c>
      <c r="G78" s="110">
        <f>F78/E78</f>
        <v>0</v>
      </c>
      <c r="H78" s="160">
        <f t="shared" ref="H78:L79" si="121">H69+H65+H56</f>
        <v>0</v>
      </c>
      <c r="I78" s="160">
        <f t="shared" si="121"/>
        <v>0</v>
      </c>
      <c r="J78" s="160">
        <f t="shared" si="121"/>
        <v>0</v>
      </c>
      <c r="K78" s="160">
        <f t="shared" si="121"/>
        <v>0</v>
      </c>
      <c r="L78" s="160">
        <f t="shared" si="121"/>
        <v>0</v>
      </c>
      <c r="M78" s="98" t="e">
        <f t="shared" si="115"/>
        <v>#DIV/0!</v>
      </c>
      <c r="N78" s="160">
        <f>N69+N65+N56</f>
        <v>15215</v>
      </c>
      <c r="O78" s="160">
        <f>O69+O65+O56</f>
        <v>0</v>
      </c>
      <c r="P78" s="98">
        <f t="shared" ref="P78:P80" si="122">O78/N78*100</f>
        <v>0</v>
      </c>
      <c r="Q78" s="160">
        <f>Q69+Q65+Q56</f>
        <v>0</v>
      </c>
      <c r="R78" s="160">
        <f>R69+R65+R56</f>
        <v>0</v>
      </c>
      <c r="S78" s="98" t="e">
        <f t="shared" si="105"/>
        <v>#DIV/0!</v>
      </c>
      <c r="T78" s="160">
        <f t="shared" ref="T78:AA78" si="123">T69+T65+T56</f>
        <v>0</v>
      </c>
      <c r="U78" s="160">
        <f t="shared" si="123"/>
        <v>0</v>
      </c>
      <c r="V78" s="160">
        <f t="shared" si="123"/>
        <v>0</v>
      </c>
      <c r="W78" s="160">
        <f t="shared" si="123"/>
        <v>0</v>
      </c>
      <c r="X78" s="160">
        <f t="shared" si="123"/>
        <v>0</v>
      </c>
      <c r="Y78" s="160" t="e">
        <f t="shared" si="123"/>
        <v>#DIV/0!</v>
      </c>
      <c r="Z78" s="160">
        <f t="shared" si="123"/>
        <v>6957.9</v>
      </c>
      <c r="AA78" s="160">
        <f t="shared" si="123"/>
        <v>0</v>
      </c>
      <c r="AB78" s="98">
        <f t="shared" ref="AB78:AB80" si="124">AA78/Z78*100</f>
        <v>0</v>
      </c>
      <c r="AC78" s="160">
        <f t="shared" ref="AC78:AN78" si="125">AC69+AC65+AC56</f>
        <v>0</v>
      </c>
      <c r="AD78" s="160">
        <f t="shared" si="125"/>
        <v>0</v>
      </c>
      <c r="AE78" s="160">
        <f t="shared" si="125"/>
        <v>0</v>
      </c>
      <c r="AF78" s="160">
        <f t="shared" si="125"/>
        <v>0</v>
      </c>
      <c r="AG78" s="160">
        <f t="shared" si="125"/>
        <v>0</v>
      </c>
      <c r="AH78" s="160">
        <f t="shared" si="125"/>
        <v>0</v>
      </c>
      <c r="AI78" s="160">
        <f t="shared" si="125"/>
        <v>0</v>
      </c>
      <c r="AJ78" s="160">
        <f t="shared" si="125"/>
        <v>0</v>
      </c>
      <c r="AK78" s="160" t="e">
        <f t="shared" si="125"/>
        <v>#DIV/0!</v>
      </c>
      <c r="AL78" s="160">
        <f>AL69+AL65+AL56</f>
        <v>0</v>
      </c>
      <c r="AM78" s="160">
        <f t="shared" si="125"/>
        <v>0</v>
      </c>
      <c r="AN78" s="160">
        <f t="shared" si="125"/>
        <v>0</v>
      </c>
      <c r="AO78" s="160">
        <f>AO69+AO65+AO56+AO75</f>
        <v>64002.072</v>
      </c>
      <c r="AP78" s="160">
        <f>AP69+AP65+AP56</f>
        <v>0</v>
      </c>
      <c r="AQ78" s="160">
        <f>AQ69+AQ65+AQ56</f>
        <v>0</v>
      </c>
      <c r="AR78" s="212"/>
      <c r="AS78" s="269">
        <f>AO78+AL78+AI78+AF78+AC78+Z78+W78+T78+Q78+N78+K78+H78</f>
        <v>86174.971999999994</v>
      </c>
      <c r="AT78" s="269">
        <f>AP78+AM78+AJ78+AG78+AD78+AA78+X78+U78+R78+O78+L78+I78</f>
        <v>0</v>
      </c>
    </row>
    <row r="79" spans="1:46" s="175" customFormat="1" ht="34.5" customHeight="1" x14ac:dyDescent="0.3">
      <c r="A79" s="397"/>
      <c r="B79" s="398"/>
      <c r="C79" s="399"/>
      <c r="D79" s="259" t="s">
        <v>2</v>
      </c>
      <c r="E79" s="98">
        <f>E70+E66+E57</f>
        <v>76663.099999999991</v>
      </c>
      <c r="F79" s="98">
        <f>F57+F70+F66</f>
        <v>0</v>
      </c>
      <c r="G79" s="110">
        <f>F79/E79</f>
        <v>0</v>
      </c>
      <c r="H79" s="160">
        <f t="shared" si="121"/>
        <v>0</v>
      </c>
      <c r="I79" s="160">
        <f t="shared" si="121"/>
        <v>0</v>
      </c>
      <c r="J79" s="160">
        <f t="shared" si="121"/>
        <v>0</v>
      </c>
      <c r="K79" s="160">
        <f t="shared" si="121"/>
        <v>0</v>
      </c>
      <c r="L79" s="160">
        <f t="shared" si="121"/>
        <v>0</v>
      </c>
      <c r="M79" s="160">
        <f>M70+M66+M57</f>
        <v>0</v>
      </c>
      <c r="N79" s="160">
        <f>N70+N66+N57</f>
        <v>13541.35</v>
      </c>
      <c r="O79" s="160">
        <f>O70+O66+O57</f>
        <v>0</v>
      </c>
      <c r="P79" s="98">
        <f t="shared" si="122"/>
        <v>0</v>
      </c>
      <c r="Q79" s="160">
        <f>Q70+Q66+Q57</f>
        <v>0</v>
      </c>
      <c r="R79" s="160">
        <f>R70+R66+R57</f>
        <v>0</v>
      </c>
      <c r="S79" s="98" t="e">
        <f t="shared" si="105"/>
        <v>#DIV/0!</v>
      </c>
      <c r="T79" s="160">
        <f>T70+T66+T57</f>
        <v>0</v>
      </c>
      <c r="U79" s="160">
        <f>U70+U66+U57</f>
        <v>0</v>
      </c>
      <c r="V79" s="160">
        <v>0</v>
      </c>
      <c r="W79" s="160">
        <f>W70+W66+W57</f>
        <v>0</v>
      </c>
      <c r="X79" s="160">
        <f>X70+X66+X57</f>
        <v>0</v>
      </c>
      <c r="Y79" s="160">
        <f>Y70+Y66+Y57</f>
        <v>0</v>
      </c>
      <c r="Z79" s="160">
        <f>Z70+Z66+Z57</f>
        <v>6957.9</v>
      </c>
      <c r="AA79" s="160">
        <f>AA70+AA66+AA57</f>
        <v>0</v>
      </c>
      <c r="AB79" s="98">
        <f t="shared" si="124"/>
        <v>0</v>
      </c>
      <c r="AC79" s="160">
        <f t="shared" ref="AC79:AN79" si="126">AC70+AC66+AC57</f>
        <v>0</v>
      </c>
      <c r="AD79" s="160">
        <f t="shared" si="126"/>
        <v>0</v>
      </c>
      <c r="AE79" s="160">
        <f t="shared" si="126"/>
        <v>0</v>
      </c>
      <c r="AF79" s="160">
        <f t="shared" si="126"/>
        <v>0</v>
      </c>
      <c r="AG79" s="160">
        <f t="shared" si="126"/>
        <v>0</v>
      </c>
      <c r="AH79" s="160">
        <f t="shared" si="126"/>
        <v>0</v>
      </c>
      <c r="AI79" s="160">
        <f t="shared" si="126"/>
        <v>0</v>
      </c>
      <c r="AJ79" s="160">
        <f t="shared" si="126"/>
        <v>0</v>
      </c>
      <c r="AK79" s="160">
        <f t="shared" si="126"/>
        <v>0</v>
      </c>
      <c r="AL79" s="160">
        <f t="shared" si="126"/>
        <v>0</v>
      </c>
      <c r="AM79" s="160">
        <f t="shared" si="126"/>
        <v>0</v>
      </c>
      <c r="AN79" s="160">
        <f t="shared" si="126"/>
        <v>0</v>
      </c>
      <c r="AO79" s="160">
        <f>AO70+AO66+AO57</f>
        <v>56163.85</v>
      </c>
      <c r="AP79" s="160">
        <f>AP70+AP66+AP57</f>
        <v>0</v>
      </c>
      <c r="AQ79" s="160">
        <f>AQ70+AQ66+AQ57</f>
        <v>0</v>
      </c>
      <c r="AR79" s="212"/>
      <c r="AS79" s="269">
        <f t="shared" ref="AS79:AS80" si="127">AO79+AL79+AI79+AF79+AC79+Z79+W79+T79+Q79+N79+K79+H79</f>
        <v>76663.100000000006</v>
      </c>
      <c r="AT79" s="269">
        <f t="shared" ref="AT79:AT80" si="128">AP79+AM79+AJ79+AG79+AD79+AA79+X79+U79+R79+O79+L79+I79</f>
        <v>0</v>
      </c>
    </row>
    <row r="80" spans="1:46" s="175" customFormat="1" ht="21.75" customHeight="1" x14ac:dyDescent="0.3">
      <c r="A80" s="400"/>
      <c r="B80" s="401"/>
      <c r="C80" s="402"/>
      <c r="D80" s="158" t="s">
        <v>43</v>
      </c>
      <c r="E80" s="98">
        <f>E58+E71+E76</f>
        <v>9511.8719999999994</v>
      </c>
      <c r="F80" s="98">
        <f t="shared" ref="F80" si="129">F58+F71</f>
        <v>0</v>
      </c>
      <c r="G80" s="110">
        <f>F80/E80</f>
        <v>0</v>
      </c>
      <c r="H80" s="160">
        <f>H71+H58</f>
        <v>0</v>
      </c>
      <c r="I80" s="160">
        <f t="shared" ref="I80:AQ80" si="130">I71+I58</f>
        <v>0</v>
      </c>
      <c r="J80" s="160">
        <f t="shared" si="130"/>
        <v>0</v>
      </c>
      <c r="K80" s="160">
        <f t="shared" si="130"/>
        <v>0</v>
      </c>
      <c r="L80" s="160">
        <f t="shared" si="130"/>
        <v>0</v>
      </c>
      <c r="M80" s="98" t="e">
        <f>L80/K80*100</f>
        <v>#DIV/0!</v>
      </c>
      <c r="N80" s="160">
        <f t="shared" si="130"/>
        <v>1673.65</v>
      </c>
      <c r="O80" s="160">
        <f t="shared" si="130"/>
        <v>0</v>
      </c>
      <c r="P80" s="98">
        <f t="shared" si="122"/>
        <v>0</v>
      </c>
      <c r="Q80" s="160">
        <f t="shared" si="130"/>
        <v>0</v>
      </c>
      <c r="R80" s="160">
        <f t="shared" si="130"/>
        <v>0</v>
      </c>
      <c r="S80" s="98" t="e">
        <f t="shared" si="105"/>
        <v>#DIV/0!</v>
      </c>
      <c r="T80" s="160">
        <f t="shared" si="130"/>
        <v>0</v>
      </c>
      <c r="U80" s="160">
        <f t="shared" si="130"/>
        <v>0</v>
      </c>
      <c r="V80" s="160">
        <f t="shared" si="130"/>
        <v>0</v>
      </c>
      <c r="W80" s="160">
        <f t="shared" si="130"/>
        <v>0</v>
      </c>
      <c r="X80" s="160">
        <f t="shared" si="130"/>
        <v>0</v>
      </c>
      <c r="Y80" s="160" t="e">
        <f t="shared" si="130"/>
        <v>#DIV/0!</v>
      </c>
      <c r="Z80" s="160">
        <f t="shared" si="130"/>
        <v>0</v>
      </c>
      <c r="AA80" s="160">
        <f t="shared" si="130"/>
        <v>0</v>
      </c>
      <c r="AB80" s="98" t="e">
        <f t="shared" si="124"/>
        <v>#DIV/0!</v>
      </c>
      <c r="AC80" s="160">
        <f t="shared" si="130"/>
        <v>0</v>
      </c>
      <c r="AD80" s="160">
        <f t="shared" si="130"/>
        <v>0</v>
      </c>
      <c r="AE80" s="160">
        <f t="shared" si="130"/>
        <v>0</v>
      </c>
      <c r="AF80" s="160">
        <f t="shared" si="130"/>
        <v>0</v>
      </c>
      <c r="AG80" s="160">
        <f t="shared" si="130"/>
        <v>0</v>
      </c>
      <c r="AH80" s="160">
        <f t="shared" si="130"/>
        <v>0</v>
      </c>
      <c r="AI80" s="160">
        <f t="shared" si="130"/>
        <v>0</v>
      </c>
      <c r="AJ80" s="160">
        <f t="shared" si="130"/>
        <v>0</v>
      </c>
      <c r="AK80" s="160">
        <f t="shared" si="130"/>
        <v>0</v>
      </c>
      <c r="AL80" s="160">
        <f t="shared" si="130"/>
        <v>0</v>
      </c>
      <c r="AM80" s="160">
        <f t="shared" si="130"/>
        <v>0</v>
      </c>
      <c r="AN80" s="160">
        <f t="shared" si="130"/>
        <v>0</v>
      </c>
      <c r="AO80" s="160">
        <f>AO71+AO58+AO76</f>
        <v>7838.2219999999998</v>
      </c>
      <c r="AP80" s="160">
        <f t="shared" si="130"/>
        <v>0</v>
      </c>
      <c r="AQ80" s="160">
        <f t="shared" si="130"/>
        <v>0</v>
      </c>
      <c r="AR80" s="212"/>
      <c r="AS80" s="269">
        <f t="shared" si="127"/>
        <v>9511.8719999999994</v>
      </c>
      <c r="AT80" s="269">
        <f t="shared" si="128"/>
        <v>0</v>
      </c>
    </row>
    <row r="81" spans="1:46" s="175" customFormat="1" ht="32.25" customHeight="1" x14ac:dyDescent="0.3">
      <c r="A81" s="357" t="s">
        <v>322</v>
      </c>
      <c r="B81" s="357"/>
      <c r="C81" s="357"/>
      <c r="D81" s="357"/>
      <c r="E81" s="357"/>
      <c r="F81" s="357"/>
      <c r="G81" s="357"/>
      <c r="H81" s="357"/>
      <c r="I81" s="357"/>
      <c r="J81" s="357"/>
      <c r="K81" s="357"/>
      <c r="L81" s="357"/>
      <c r="M81" s="357"/>
      <c r="N81" s="357"/>
      <c r="O81" s="357"/>
      <c r="P81" s="357"/>
      <c r="Q81" s="357"/>
      <c r="R81" s="357"/>
      <c r="S81" s="357"/>
      <c r="T81" s="357"/>
      <c r="U81" s="357"/>
      <c r="V81" s="357"/>
      <c r="W81" s="357"/>
      <c r="X81" s="357"/>
      <c r="Y81" s="357"/>
      <c r="Z81" s="357"/>
      <c r="AA81" s="357"/>
      <c r="AB81" s="357"/>
      <c r="AC81" s="357"/>
      <c r="AD81" s="357"/>
      <c r="AE81" s="357"/>
      <c r="AF81" s="357"/>
      <c r="AG81" s="357"/>
      <c r="AH81" s="357"/>
      <c r="AI81" s="357"/>
      <c r="AJ81" s="211"/>
      <c r="AK81" s="212"/>
      <c r="AL81" s="212"/>
      <c r="AM81" s="212"/>
      <c r="AN81" s="212"/>
      <c r="AO81" s="214"/>
      <c r="AP81" s="212"/>
      <c r="AQ81" s="212"/>
      <c r="AR81" s="212"/>
    </row>
    <row r="82" spans="1:46" s="275" customFormat="1" ht="18.75" customHeight="1" x14ac:dyDescent="0.3">
      <c r="A82" s="361" t="s">
        <v>16</v>
      </c>
      <c r="B82" s="354" t="s">
        <v>323</v>
      </c>
      <c r="C82" s="354" t="s">
        <v>381</v>
      </c>
      <c r="D82" s="271" t="s">
        <v>41</v>
      </c>
      <c r="E82" s="272">
        <f>E83+E84+E85</f>
        <v>2755.3480000000004</v>
      </c>
      <c r="F82" s="272"/>
      <c r="G82" s="273">
        <f>F82/E82</f>
        <v>0</v>
      </c>
      <c r="H82" s="272">
        <f>H86+H88</f>
        <v>0</v>
      </c>
      <c r="I82" s="272">
        <f t="shared" ref="I82:AQ82" si="131">I86+I88</f>
        <v>0</v>
      </c>
      <c r="J82" s="272">
        <f t="shared" si="131"/>
        <v>0</v>
      </c>
      <c r="K82" s="272">
        <f t="shared" si="131"/>
        <v>0</v>
      </c>
      <c r="L82" s="272">
        <f t="shared" si="131"/>
        <v>0</v>
      </c>
      <c r="M82" s="272">
        <f t="shared" si="131"/>
        <v>0</v>
      </c>
      <c r="N82" s="272">
        <f t="shared" si="131"/>
        <v>0</v>
      </c>
      <c r="O82" s="272">
        <f t="shared" si="131"/>
        <v>0</v>
      </c>
      <c r="P82" s="272">
        <f t="shared" si="131"/>
        <v>0</v>
      </c>
      <c r="Q82" s="272">
        <f t="shared" si="131"/>
        <v>0</v>
      </c>
      <c r="R82" s="272">
        <f t="shared" si="131"/>
        <v>0</v>
      </c>
      <c r="S82" s="272">
        <f t="shared" si="131"/>
        <v>0</v>
      </c>
      <c r="T82" s="272">
        <f t="shared" si="131"/>
        <v>0</v>
      </c>
      <c r="U82" s="272">
        <f t="shared" si="131"/>
        <v>0</v>
      </c>
      <c r="V82" s="272">
        <f t="shared" si="131"/>
        <v>0</v>
      </c>
      <c r="W82" s="272">
        <f t="shared" si="131"/>
        <v>0</v>
      </c>
      <c r="X82" s="272">
        <f t="shared" si="131"/>
        <v>0</v>
      </c>
      <c r="Y82" s="272">
        <f t="shared" si="131"/>
        <v>0</v>
      </c>
      <c r="Z82" s="272">
        <f t="shared" si="131"/>
        <v>0</v>
      </c>
      <c r="AA82" s="272">
        <f t="shared" si="131"/>
        <v>0</v>
      </c>
      <c r="AB82" s="272">
        <f t="shared" si="131"/>
        <v>0</v>
      </c>
      <c r="AC82" s="272">
        <f t="shared" si="131"/>
        <v>0</v>
      </c>
      <c r="AD82" s="272">
        <f t="shared" si="131"/>
        <v>0</v>
      </c>
      <c r="AE82" s="272">
        <f t="shared" si="131"/>
        <v>0</v>
      </c>
      <c r="AF82" s="272">
        <f t="shared" si="131"/>
        <v>0</v>
      </c>
      <c r="AG82" s="272">
        <f t="shared" si="131"/>
        <v>0</v>
      </c>
      <c r="AH82" s="272">
        <f t="shared" si="131"/>
        <v>0</v>
      </c>
      <c r="AI82" s="272">
        <f t="shared" si="131"/>
        <v>0</v>
      </c>
      <c r="AJ82" s="272">
        <f t="shared" si="131"/>
        <v>0</v>
      </c>
      <c r="AK82" s="272">
        <f t="shared" si="131"/>
        <v>0</v>
      </c>
      <c r="AL82" s="272">
        <f t="shared" si="131"/>
        <v>0</v>
      </c>
      <c r="AM82" s="272">
        <f t="shared" si="131"/>
        <v>0</v>
      </c>
      <c r="AN82" s="272">
        <f t="shared" si="131"/>
        <v>0</v>
      </c>
      <c r="AO82" s="272">
        <f>AO86+AO88</f>
        <v>2755.3480000000004</v>
      </c>
      <c r="AP82" s="272">
        <f t="shared" si="131"/>
        <v>0</v>
      </c>
      <c r="AQ82" s="272">
        <f t="shared" si="131"/>
        <v>0</v>
      </c>
      <c r="AR82" s="274"/>
      <c r="AS82" s="269">
        <f>AO82+AL82+AI82+AF82+AC82+Z82+W82+T82+Q82+N82+K82+H82</f>
        <v>2755.3480000000004</v>
      </c>
      <c r="AT82" s="269">
        <f>AP82+AM82+AJ82+AG82+AD82+AA82+X82+U82+R82+O82+L82+I82</f>
        <v>0</v>
      </c>
    </row>
    <row r="83" spans="1:46" s="275" customFormat="1" ht="31.2" x14ac:dyDescent="0.3">
      <c r="A83" s="361"/>
      <c r="B83" s="354"/>
      <c r="C83" s="354"/>
      <c r="D83" s="271" t="s">
        <v>37</v>
      </c>
      <c r="E83" s="272">
        <f>E89</f>
        <v>100.4</v>
      </c>
      <c r="F83" s="272"/>
      <c r="G83" s="273"/>
      <c r="H83" s="272">
        <f>H89</f>
        <v>0</v>
      </c>
      <c r="I83" s="272">
        <f t="shared" ref="I83:AQ83" si="132">I89</f>
        <v>0</v>
      </c>
      <c r="J83" s="272">
        <f t="shared" si="132"/>
        <v>0</v>
      </c>
      <c r="K83" s="272">
        <f t="shared" si="132"/>
        <v>0</v>
      </c>
      <c r="L83" s="272">
        <f t="shared" si="132"/>
        <v>0</v>
      </c>
      <c r="M83" s="272">
        <f t="shared" si="132"/>
        <v>0</v>
      </c>
      <c r="N83" s="272">
        <f t="shared" si="132"/>
        <v>0</v>
      </c>
      <c r="O83" s="272">
        <f t="shared" si="132"/>
        <v>0</v>
      </c>
      <c r="P83" s="272">
        <f t="shared" si="132"/>
        <v>0</v>
      </c>
      <c r="Q83" s="272">
        <f t="shared" si="132"/>
        <v>0</v>
      </c>
      <c r="R83" s="272">
        <f t="shared" si="132"/>
        <v>0</v>
      </c>
      <c r="S83" s="272">
        <f t="shared" si="132"/>
        <v>0</v>
      </c>
      <c r="T83" s="272">
        <f t="shared" si="132"/>
        <v>0</v>
      </c>
      <c r="U83" s="272">
        <f t="shared" si="132"/>
        <v>0</v>
      </c>
      <c r="V83" s="272">
        <f t="shared" si="132"/>
        <v>0</v>
      </c>
      <c r="W83" s="272">
        <f t="shared" si="132"/>
        <v>0</v>
      </c>
      <c r="X83" s="272">
        <f t="shared" si="132"/>
        <v>0</v>
      </c>
      <c r="Y83" s="272">
        <f t="shared" si="132"/>
        <v>0</v>
      </c>
      <c r="Z83" s="272">
        <f t="shared" si="132"/>
        <v>0</v>
      </c>
      <c r="AA83" s="272">
        <f t="shared" si="132"/>
        <v>0</v>
      </c>
      <c r="AB83" s="272">
        <f t="shared" si="132"/>
        <v>0</v>
      </c>
      <c r="AC83" s="272">
        <f t="shared" si="132"/>
        <v>0</v>
      </c>
      <c r="AD83" s="272">
        <f t="shared" si="132"/>
        <v>0</v>
      </c>
      <c r="AE83" s="272">
        <f t="shared" si="132"/>
        <v>0</v>
      </c>
      <c r="AF83" s="272">
        <f t="shared" si="132"/>
        <v>0</v>
      </c>
      <c r="AG83" s="272">
        <f t="shared" si="132"/>
        <v>0</v>
      </c>
      <c r="AH83" s="272">
        <f t="shared" si="132"/>
        <v>0</v>
      </c>
      <c r="AI83" s="272">
        <f t="shared" si="132"/>
        <v>0</v>
      </c>
      <c r="AJ83" s="272">
        <f t="shared" si="132"/>
        <v>0</v>
      </c>
      <c r="AK83" s="272">
        <f t="shared" si="132"/>
        <v>0</v>
      </c>
      <c r="AL83" s="272">
        <f t="shared" si="132"/>
        <v>0</v>
      </c>
      <c r="AM83" s="272">
        <f t="shared" si="132"/>
        <v>0</v>
      </c>
      <c r="AN83" s="272">
        <f t="shared" si="132"/>
        <v>0</v>
      </c>
      <c r="AO83" s="272">
        <f t="shared" si="132"/>
        <v>100.4</v>
      </c>
      <c r="AP83" s="272">
        <f t="shared" si="132"/>
        <v>0</v>
      </c>
      <c r="AQ83" s="272">
        <f t="shared" si="132"/>
        <v>0</v>
      </c>
      <c r="AR83" s="274"/>
    </row>
    <row r="84" spans="1:46" s="275" customFormat="1" ht="64.5" customHeight="1" x14ac:dyDescent="0.3">
      <c r="A84" s="361"/>
      <c r="B84" s="354"/>
      <c r="C84" s="354"/>
      <c r="D84" s="276" t="s">
        <v>2</v>
      </c>
      <c r="E84" s="272">
        <f>E87+E90</f>
        <v>2519.2000000000003</v>
      </c>
      <c r="F84" s="272"/>
      <c r="G84" s="273">
        <f>F84/E84</f>
        <v>0</v>
      </c>
      <c r="H84" s="272">
        <f>H87+H90</f>
        <v>0</v>
      </c>
      <c r="I84" s="272">
        <f t="shared" ref="I84:AQ84" si="133">I87+I90</f>
        <v>0</v>
      </c>
      <c r="J84" s="272">
        <f t="shared" si="133"/>
        <v>0</v>
      </c>
      <c r="K84" s="272">
        <f t="shared" si="133"/>
        <v>0</v>
      </c>
      <c r="L84" s="272">
        <f t="shared" si="133"/>
        <v>0</v>
      </c>
      <c r="M84" s="272">
        <f t="shared" si="133"/>
        <v>0</v>
      </c>
      <c r="N84" s="272">
        <f t="shared" si="133"/>
        <v>0</v>
      </c>
      <c r="O84" s="272">
        <f t="shared" si="133"/>
        <v>0</v>
      </c>
      <c r="P84" s="272">
        <f t="shared" si="133"/>
        <v>0</v>
      </c>
      <c r="Q84" s="272">
        <f t="shared" si="133"/>
        <v>0</v>
      </c>
      <c r="R84" s="272">
        <f t="shared" si="133"/>
        <v>0</v>
      </c>
      <c r="S84" s="272">
        <f t="shared" si="133"/>
        <v>0</v>
      </c>
      <c r="T84" s="272">
        <f t="shared" si="133"/>
        <v>0</v>
      </c>
      <c r="U84" s="272">
        <f t="shared" si="133"/>
        <v>0</v>
      </c>
      <c r="V84" s="272">
        <f t="shared" si="133"/>
        <v>0</v>
      </c>
      <c r="W84" s="272">
        <f t="shared" si="133"/>
        <v>0</v>
      </c>
      <c r="X84" s="272">
        <f t="shared" si="133"/>
        <v>0</v>
      </c>
      <c r="Y84" s="272">
        <f t="shared" si="133"/>
        <v>0</v>
      </c>
      <c r="Z84" s="272">
        <f t="shared" si="133"/>
        <v>0</v>
      </c>
      <c r="AA84" s="272">
        <f t="shared" si="133"/>
        <v>0</v>
      </c>
      <c r="AB84" s="272">
        <f t="shared" si="133"/>
        <v>0</v>
      </c>
      <c r="AC84" s="272">
        <f t="shared" si="133"/>
        <v>0</v>
      </c>
      <c r="AD84" s="272">
        <f t="shared" si="133"/>
        <v>0</v>
      </c>
      <c r="AE84" s="272">
        <f t="shared" si="133"/>
        <v>0</v>
      </c>
      <c r="AF84" s="272">
        <f t="shared" si="133"/>
        <v>0</v>
      </c>
      <c r="AG84" s="272">
        <f t="shared" si="133"/>
        <v>0</v>
      </c>
      <c r="AH84" s="272">
        <f t="shared" si="133"/>
        <v>0</v>
      </c>
      <c r="AI84" s="272">
        <f t="shared" si="133"/>
        <v>0</v>
      </c>
      <c r="AJ84" s="272">
        <f t="shared" si="133"/>
        <v>0</v>
      </c>
      <c r="AK84" s="272">
        <f t="shared" si="133"/>
        <v>0</v>
      </c>
      <c r="AL84" s="272">
        <f t="shared" si="133"/>
        <v>0</v>
      </c>
      <c r="AM84" s="272">
        <f t="shared" si="133"/>
        <v>0</v>
      </c>
      <c r="AN84" s="272">
        <f t="shared" si="133"/>
        <v>0</v>
      </c>
      <c r="AO84" s="272">
        <f t="shared" si="133"/>
        <v>2519.2000000000003</v>
      </c>
      <c r="AP84" s="272">
        <f t="shared" si="133"/>
        <v>0</v>
      </c>
      <c r="AQ84" s="272">
        <f t="shared" si="133"/>
        <v>0</v>
      </c>
      <c r="AR84" s="274"/>
    </row>
    <row r="85" spans="1:46" s="275" customFormat="1" ht="21.75" customHeight="1" x14ac:dyDescent="0.3">
      <c r="A85" s="361"/>
      <c r="B85" s="354"/>
      <c r="C85" s="354"/>
      <c r="D85" s="277" t="s">
        <v>43</v>
      </c>
      <c r="E85" s="272">
        <f>E91</f>
        <v>135.74799999999999</v>
      </c>
      <c r="F85" s="272"/>
      <c r="G85" s="273"/>
      <c r="H85" s="272">
        <f>H91</f>
        <v>0</v>
      </c>
      <c r="I85" s="272">
        <f t="shared" ref="I85:AQ85" si="134">I91</f>
        <v>0</v>
      </c>
      <c r="J85" s="272">
        <f t="shared" si="134"/>
        <v>0</v>
      </c>
      <c r="K85" s="272">
        <f t="shared" si="134"/>
        <v>0</v>
      </c>
      <c r="L85" s="272">
        <f t="shared" si="134"/>
        <v>0</v>
      </c>
      <c r="M85" s="272">
        <f t="shared" si="134"/>
        <v>0</v>
      </c>
      <c r="N85" s="272">
        <f t="shared" si="134"/>
        <v>0</v>
      </c>
      <c r="O85" s="272">
        <f t="shared" si="134"/>
        <v>0</v>
      </c>
      <c r="P85" s="272">
        <f t="shared" si="134"/>
        <v>0</v>
      </c>
      <c r="Q85" s="272">
        <f t="shared" si="134"/>
        <v>0</v>
      </c>
      <c r="R85" s="272">
        <f t="shared" si="134"/>
        <v>0</v>
      </c>
      <c r="S85" s="272">
        <f t="shared" si="134"/>
        <v>0</v>
      </c>
      <c r="T85" s="272">
        <f t="shared" si="134"/>
        <v>0</v>
      </c>
      <c r="U85" s="272">
        <f t="shared" si="134"/>
        <v>0</v>
      </c>
      <c r="V85" s="272">
        <f t="shared" si="134"/>
        <v>0</v>
      </c>
      <c r="W85" s="272">
        <f t="shared" si="134"/>
        <v>0</v>
      </c>
      <c r="X85" s="272">
        <f t="shared" si="134"/>
        <v>0</v>
      </c>
      <c r="Y85" s="272">
        <f t="shared" si="134"/>
        <v>0</v>
      </c>
      <c r="Z85" s="272">
        <f t="shared" si="134"/>
        <v>0</v>
      </c>
      <c r="AA85" s="272">
        <f t="shared" si="134"/>
        <v>0</v>
      </c>
      <c r="AB85" s="272">
        <f t="shared" si="134"/>
        <v>0</v>
      </c>
      <c r="AC85" s="272">
        <f t="shared" si="134"/>
        <v>0</v>
      </c>
      <c r="AD85" s="272">
        <f t="shared" si="134"/>
        <v>0</v>
      </c>
      <c r="AE85" s="272">
        <f t="shared" si="134"/>
        <v>0</v>
      </c>
      <c r="AF85" s="272">
        <f t="shared" si="134"/>
        <v>0</v>
      </c>
      <c r="AG85" s="272">
        <f t="shared" si="134"/>
        <v>0</v>
      </c>
      <c r="AH85" s="272">
        <f t="shared" si="134"/>
        <v>0</v>
      </c>
      <c r="AI85" s="272">
        <f t="shared" si="134"/>
        <v>0</v>
      </c>
      <c r="AJ85" s="272">
        <f t="shared" si="134"/>
        <v>0</v>
      </c>
      <c r="AK85" s="272">
        <f t="shared" si="134"/>
        <v>0</v>
      </c>
      <c r="AL85" s="272">
        <f t="shared" si="134"/>
        <v>0</v>
      </c>
      <c r="AM85" s="272">
        <f t="shared" si="134"/>
        <v>0</v>
      </c>
      <c r="AN85" s="272">
        <f t="shared" si="134"/>
        <v>0</v>
      </c>
      <c r="AO85" s="272">
        <f t="shared" si="134"/>
        <v>135.74799999999999</v>
      </c>
      <c r="AP85" s="272">
        <f t="shared" si="134"/>
        <v>0</v>
      </c>
      <c r="AQ85" s="272">
        <f t="shared" si="134"/>
        <v>0</v>
      </c>
      <c r="AR85" s="274"/>
    </row>
    <row r="86" spans="1:46" s="175" customFormat="1" ht="18.75" customHeight="1" x14ac:dyDescent="0.3">
      <c r="A86" s="355" t="s">
        <v>338</v>
      </c>
      <c r="B86" s="354" t="s">
        <v>325</v>
      </c>
      <c r="C86" s="354" t="s">
        <v>381</v>
      </c>
      <c r="D86" s="260" t="s">
        <v>41</v>
      </c>
      <c r="E86" s="293">
        <f>AO86</f>
        <v>40.4</v>
      </c>
      <c r="F86" s="98"/>
      <c r="G86" s="110">
        <f>F86/E86</f>
        <v>0</v>
      </c>
      <c r="H86" s="98">
        <v>0</v>
      </c>
      <c r="I86" s="98">
        <v>0</v>
      </c>
      <c r="J86" s="98">
        <v>0</v>
      </c>
      <c r="K86" s="98"/>
      <c r="L86" s="98"/>
      <c r="M86" s="98"/>
      <c r="N86" s="98"/>
      <c r="O86" s="98"/>
      <c r="P86" s="98"/>
      <c r="Q86" s="98"/>
      <c r="R86" s="98"/>
      <c r="S86" s="98"/>
      <c r="T86" s="98"/>
      <c r="U86" s="98"/>
      <c r="V86" s="98"/>
      <c r="W86" s="98"/>
      <c r="X86" s="98"/>
      <c r="Y86" s="98"/>
      <c r="Z86" s="98"/>
      <c r="AA86" s="98"/>
      <c r="AB86" s="98"/>
      <c r="AC86" s="110"/>
      <c r="AD86" s="98"/>
      <c r="AE86" s="98"/>
      <c r="AF86" s="98"/>
      <c r="AG86" s="98"/>
      <c r="AH86" s="98"/>
      <c r="AI86" s="98"/>
      <c r="AJ86" s="211"/>
      <c r="AK86" s="212"/>
      <c r="AL86" s="212"/>
      <c r="AM86" s="212"/>
      <c r="AN86" s="212"/>
      <c r="AO86" s="310">
        <f>AO87</f>
        <v>40.4</v>
      </c>
      <c r="AP86" s="212"/>
      <c r="AQ86" s="212"/>
      <c r="AR86" s="212"/>
    </row>
    <row r="87" spans="1:46" s="175" customFormat="1" ht="64.5" customHeight="1" x14ac:dyDescent="0.3">
      <c r="A87" s="355"/>
      <c r="B87" s="354"/>
      <c r="C87" s="354"/>
      <c r="D87" s="259" t="s">
        <v>2</v>
      </c>
      <c r="E87" s="293">
        <f>AO87</f>
        <v>40.4</v>
      </c>
      <c r="F87" s="98"/>
      <c r="G87" s="110">
        <f>F87/E87</f>
        <v>0</v>
      </c>
      <c r="H87" s="98">
        <v>0</v>
      </c>
      <c r="I87" s="98">
        <v>0</v>
      </c>
      <c r="J87" s="98">
        <v>0</v>
      </c>
      <c r="K87" s="98"/>
      <c r="L87" s="98"/>
      <c r="M87" s="110"/>
      <c r="N87" s="98"/>
      <c r="O87" s="98"/>
      <c r="P87" s="110"/>
      <c r="Q87" s="98"/>
      <c r="R87" s="98"/>
      <c r="S87" s="110"/>
      <c r="T87" s="98"/>
      <c r="U87" s="98"/>
      <c r="V87" s="110"/>
      <c r="W87" s="98"/>
      <c r="X87" s="98"/>
      <c r="Y87" s="110"/>
      <c r="Z87" s="98"/>
      <c r="AA87" s="98"/>
      <c r="AB87" s="160"/>
      <c r="AC87" s="110"/>
      <c r="AD87" s="110"/>
      <c r="AE87" s="98"/>
      <c r="AF87" s="160"/>
      <c r="AG87" s="98"/>
      <c r="AH87" s="110"/>
      <c r="AI87" s="215"/>
      <c r="AJ87" s="211"/>
      <c r="AK87" s="212"/>
      <c r="AL87" s="212"/>
      <c r="AM87" s="212"/>
      <c r="AN87" s="212"/>
      <c r="AO87" s="310">
        <v>40.4</v>
      </c>
      <c r="AP87" s="212"/>
      <c r="AQ87" s="212"/>
      <c r="AR87" s="212"/>
    </row>
    <row r="88" spans="1:46" s="175" customFormat="1" ht="18.75" customHeight="1" x14ac:dyDescent="0.3">
      <c r="A88" s="355" t="s">
        <v>324</v>
      </c>
      <c r="B88" s="354" t="s">
        <v>326</v>
      </c>
      <c r="C88" s="354" t="s">
        <v>381</v>
      </c>
      <c r="D88" s="260" t="s">
        <v>41</v>
      </c>
      <c r="E88" s="98">
        <f>AO88</f>
        <v>2714.9480000000003</v>
      </c>
      <c r="F88" s="98"/>
      <c r="G88" s="110">
        <f>F88/E88</f>
        <v>0</v>
      </c>
      <c r="H88" s="98">
        <v>0</v>
      </c>
      <c r="I88" s="98">
        <v>0</v>
      </c>
      <c r="J88" s="98">
        <v>0</v>
      </c>
      <c r="K88" s="98"/>
      <c r="L88" s="98"/>
      <c r="M88" s="98"/>
      <c r="N88" s="98"/>
      <c r="O88" s="98"/>
      <c r="P88" s="98"/>
      <c r="Q88" s="98"/>
      <c r="R88" s="98"/>
      <c r="S88" s="98"/>
      <c r="T88" s="98"/>
      <c r="U88" s="98"/>
      <c r="V88" s="98"/>
      <c r="W88" s="98"/>
      <c r="X88" s="98"/>
      <c r="Y88" s="98"/>
      <c r="Z88" s="98"/>
      <c r="AA88" s="98"/>
      <c r="AB88" s="160"/>
      <c r="AC88" s="110"/>
      <c r="AD88" s="98"/>
      <c r="AE88" s="98"/>
      <c r="AF88" s="98"/>
      <c r="AG88" s="98"/>
      <c r="AH88" s="98"/>
      <c r="AI88" s="159"/>
      <c r="AJ88" s="211"/>
      <c r="AK88" s="212"/>
      <c r="AL88" s="212"/>
      <c r="AM88" s="212"/>
      <c r="AN88" s="212"/>
      <c r="AO88" s="310">
        <f>AO90+AO89+AO91</f>
        <v>2714.9480000000003</v>
      </c>
      <c r="AP88" s="212"/>
      <c r="AQ88" s="212"/>
      <c r="AR88" s="212"/>
    </row>
    <row r="89" spans="1:46" s="175" customFormat="1" ht="31.2" x14ac:dyDescent="0.3">
      <c r="A89" s="355"/>
      <c r="B89" s="354"/>
      <c r="C89" s="354"/>
      <c r="D89" s="260" t="s">
        <v>37</v>
      </c>
      <c r="E89" s="98">
        <f t="shared" ref="E89:E91" si="135">AO89</f>
        <v>100.4</v>
      </c>
      <c r="F89" s="98"/>
      <c r="G89" s="110"/>
      <c r="H89" s="98">
        <v>0</v>
      </c>
      <c r="I89" s="98">
        <v>0</v>
      </c>
      <c r="J89" s="98">
        <v>0</v>
      </c>
      <c r="K89" s="98"/>
      <c r="L89" s="98"/>
      <c r="M89" s="110"/>
      <c r="N89" s="98"/>
      <c r="O89" s="98"/>
      <c r="P89" s="110"/>
      <c r="Q89" s="98"/>
      <c r="R89" s="98"/>
      <c r="S89" s="110"/>
      <c r="T89" s="98"/>
      <c r="U89" s="98"/>
      <c r="V89" s="110"/>
      <c r="W89" s="98"/>
      <c r="X89" s="98"/>
      <c r="Y89" s="110"/>
      <c r="Z89" s="98"/>
      <c r="AA89" s="98"/>
      <c r="AB89" s="160"/>
      <c r="AC89" s="110"/>
      <c r="AD89" s="110"/>
      <c r="AE89" s="98"/>
      <c r="AF89" s="98"/>
      <c r="AG89" s="98"/>
      <c r="AH89" s="110"/>
      <c r="AI89" s="215"/>
      <c r="AJ89" s="211"/>
      <c r="AK89" s="212"/>
      <c r="AL89" s="212"/>
      <c r="AM89" s="212"/>
      <c r="AN89" s="212"/>
      <c r="AO89" s="310">
        <v>100.4</v>
      </c>
      <c r="AP89" s="212"/>
      <c r="AQ89" s="212"/>
      <c r="AR89" s="212"/>
    </row>
    <row r="90" spans="1:46" s="175" customFormat="1" ht="31.95" customHeight="1" x14ac:dyDescent="0.3">
      <c r="A90" s="355"/>
      <c r="B90" s="354"/>
      <c r="C90" s="354"/>
      <c r="D90" s="259" t="s">
        <v>2</v>
      </c>
      <c r="E90" s="98">
        <f t="shared" si="135"/>
        <v>2478.8000000000002</v>
      </c>
      <c r="F90" s="98"/>
      <c r="G90" s="110">
        <f t="shared" ref="G90:G91" si="136">F90/E90</f>
        <v>0</v>
      </c>
      <c r="H90" s="98">
        <v>0</v>
      </c>
      <c r="I90" s="98">
        <v>0</v>
      </c>
      <c r="J90" s="98">
        <v>0</v>
      </c>
      <c r="K90" s="98"/>
      <c r="L90" s="98"/>
      <c r="M90" s="110"/>
      <c r="N90" s="98"/>
      <c r="O90" s="98"/>
      <c r="P90" s="110"/>
      <c r="Q90" s="98"/>
      <c r="R90" s="98"/>
      <c r="S90" s="110"/>
      <c r="T90" s="98"/>
      <c r="U90" s="98"/>
      <c r="V90" s="110"/>
      <c r="W90" s="98"/>
      <c r="X90" s="98"/>
      <c r="Y90" s="110"/>
      <c r="Z90" s="98"/>
      <c r="AA90" s="98"/>
      <c r="AB90" s="160"/>
      <c r="AC90" s="110"/>
      <c r="AD90" s="110"/>
      <c r="AE90" s="98"/>
      <c r="AF90" s="110"/>
      <c r="AG90" s="98"/>
      <c r="AH90" s="110"/>
      <c r="AI90" s="215"/>
      <c r="AJ90" s="211"/>
      <c r="AK90" s="212"/>
      <c r="AL90" s="212"/>
      <c r="AM90" s="212"/>
      <c r="AN90" s="212"/>
      <c r="AO90" s="310">
        <v>2478.8000000000002</v>
      </c>
      <c r="AP90" s="212"/>
      <c r="AQ90" s="212"/>
      <c r="AR90" s="212"/>
    </row>
    <row r="91" spans="1:46" s="175" customFormat="1" ht="21.75" customHeight="1" x14ac:dyDescent="0.3">
      <c r="A91" s="355"/>
      <c r="B91" s="354"/>
      <c r="C91" s="354"/>
      <c r="D91" s="158" t="s">
        <v>43</v>
      </c>
      <c r="E91" s="98">
        <f t="shared" si="135"/>
        <v>135.74799999999999</v>
      </c>
      <c r="F91" s="98"/>
      <c r="G91" s="110">
        <f t="shared" si="136"/>
        <v>0</v>
      </c>
      <c r="H91" s="98">
        <v>0</v>
      </c>
      <c r="I91" s="98">
        <v>0</v>
      </c>
      <c r="J91" s="98">
        <v>0</v>
      </c>
      <c r="K91" s="98"/>
      <c r="L91" s="98"/>
      <c r="M91" s="110"/>
      <c r="N91" s="98"/>
      <c r="O91" s="98"/>
      <c r="P91" s="110"/>
      <c r="Q91" s="98"/>
      <c r="R91" s="98"/>
      <c r="S91" s="110"/>
      <c r="T91" s="98"/>
      <c r="U91" s="98"/>
      <c r="V91" s="110"/>
      <c r="W91" s="98"/>
      <c r="X91" s="98"/>
      <c r="Y91" s="110"/>
      <c r="Z91" s="98"/>
      <c r="AA91" s="98"/>
      <c r="AB91" s="160"/>
      <c r="AC91" s="110"/>
      <c r="AD91" s="110"/>
      <c r="AE91" s="98"/>
      <c r="AF91" s="110"/>
      <c r="AG91" s="98"/>
      <c r="AH91" s="110"/>
      <c r="AI91" s="215"/>
      <c r="AJ91" s="211"/>
      <c r="AK91" s="212"/>
      <c r="AL91" s="212"/>
      <c r="AM91" s="212"/>
      <c r="AN91" s="212"/>
      <c r="AO91" s="310">
        <v>135.74799999999999</v>
      </c>
      <c r="AP91" s="212"/>
      <c r="AQ91" s="212"/>
      <c r="AR91" s="212"/>
    </row>
    <row r="92" spans="1:46" s="275" customFormat="1" ht="18.75" customHeight="1" x14ac:dyDescent="0.3">
      <c r="A92" s="355" t="s">
        <v>327</v>
      </c>
      <c r="B92" s="354" t="s">
        <v>361</v>
      </c>
      <c r="C92" s="354" t="s">
        <v>381</v>
      </c>
      <c r="D92" s="271" t="s">
        <v>41</v>
      </c>
      <c r="E92" s="272">
        <f>E93</f>
        <v>0</v>
      </c>
      <c r="F92" s="272"/>
      <c r="G92" s="273" t="e">
        <f>F92/E92</f>
        <v>#DIV/0!</v>
      </c>
      <c r="H92" s="272">
        <v>0</v>
      </c>
      <c r="I92" s="272">
        <v>0</v>
      </c>
      <c r="J92" s="272">
        <v>0</v>
      </c>
      <c r="K92" s="272"/>
      <c r="L92" s="272"/>
      <c r="M92" s="272"/>
      <c r="N92" s="272"/>
      <c r="O92" s="272"/>
      <c r="P92" s="272"/>
      <c r="Q92" s="272"/>
      <c r="R92" s="272"/>
      <c r="S92" s="272"/>
      <c r="T92" s="272"/>
      <c r="U92" s="272"/>
      <c r="V92" s="272"/>
      <c r="W92" s="272"/>
      <c r="X92" s="272"/>
      <c r="Y92" s="272"/>
      <c r="Z92" s="272"/>
      <c r="AA92" s="272"/>
      <c r="AB92" s="272"/>
      <c r="AC92" s="272"/>
      <c r="AD92" s="272"/>
      <c r="AE92" s="272"/>
      <c r="AF92" s="272"/>
      <c r="AG92" s="272"/>
      <c r="AH92" s="272"/>
      <c r="AI92" s="272"/>
      <c r="AJ92" s="278"/>
      <c r="AK92" s="274"/>
      <c r="AL92" s="274"/>
      <c r="AM92" s="274"/>
      <c r="AN92" s="274"/>
      <c r="AO92" s="279">
        <f>SUM(AO93)</f>
        <v>0</v>
      </c>
      <c r="AP92" s="274"/>
      <c r="AQ92" s="274"/>
      <c r="AR92" s="274"/>
    </row>
    <row r="93" spans="1:46" s="275" customFormat="1" ht="31.5" customHeight="1" x14ac:dyDescent="0.3">
      <c r="A93" s="355"/>
      <c r="B93" s="354"/>
      <c r="C93" s="354"/>
      <c r="D93" s="271" t="s">
        <v>37</v>
      </c>
      <c r="E93" s="272">
        <f>AO93</f>
        <v>0</v>
      </c>
      <c r="F93" s="272"/>
      <c r="G93" s="273" t="e">
        <f>F93/E93</f>
        <v>#DIV/0!</v>
      </c>
      <c r="H93" s="272">
        <v>0</v>
      </c>
      <c r="I93" s="272">
        <v>0</v>
      </c>
      <c r="J93" s="272">
        <v>0</v>
      </c>
      <c r="K93" s="272"/>
      <c r="L93" s="272"/>
      <c r="M93" s="273"/>
      <c r="N93" s="272"/>
      <c r="O93" s="272"/>
      <c r="P93" s="273"/>
      <c r="Q93" s="272"/>
      <c r="R93" s="272"/>
      <c r="S93" s="273"/>
      <c r="T93" s="272"/>
      <c r="U93" s="272"/>
      <c r="V93" s="273"/>
      <c r="W93" s="272"/>
      <c r="X93" s="272"/>
      <c r="Y93" s="273"/>
      <c r="Z93" s="272"/>
      <c r="AA93" s="272"/>
      <c r="AB93" s="273"/>
      <c r="AC93" s="273"/>
      <c r="AD93" s="273"/>
      <c r="AE93" s="272"/>
      <c r="AF93" s="272"/>
      <c r="AG93" s="272"/>
      <c r="AH93" s="273"/>
      <c r="AI93" s="272"/>
      <c r="AJ93" s="278"/>
      <c r="AK93" s="274"/>
      <c r="AL93" s="274"/>
      <c r="AM93" s="274"/>
      <c r="AN93" s="274"/>
      <c r="AO93" s="279"/>
      <c r="AP93" s="274"/>
      <c r="AQ93" s="274"/>
      <c r="AR93" s="274"/>
    </row>
    <row r="94" spans="1:46" s="175" customFormat="1" ht="64.5" hidden="1" customHeight="1" x14ac:dyDescent="0.3">
      <c r="A94" s="355"/>
      <c r="B94" s="354"/>
      <c r="C94" s="354"/>
      <c r="D94" s="259" t="s">
        <v>2</v>
      </c>
      <c r="E94" s="98" t="s">
        <v>289</v>
      </c>
      <c r="F94" s="98"/>
      <c r="G94" s="110"/>
      <c r="H94" s="98">
        <v>0</v>
      </c>
      <c r="I94" s="98">
        <v>0</v>
      </c>
      <c r="J94" s="98">
        <v>0</v>
      </c>
      <c r="K94" s="98"/>
      <c r="L94" s="98"/>
      <c r="M94" s="110"/>
      <c r="N94" s="98"/>
      <c r="O94" s="98"/>
      <c r="P94" s="110"/>
      <c r="Q94" s="98"/>
      <c r="R94" s="98"/>
      <c r="S94" s="110"/>
      <c r="T94" s="98"/>
      <c r="U94" s="98"/>
      <c r="V94" s="110"/>
      <c r="W94" s="98"/>
      <c r="X94" s="98"/>
      <c r="Y94" s="110"/>
      <c r="Z94" s="98"/>
      <c r="AA94" s="98"/>
      <c r="AB94" s="110"/>
      <c r="AC94" s="110"/>
      <c r="AD94" s="110"/>
      <c r="AE94" s="98"/>
      <c r="AF94" s="110"/>
      <c r="AG94" s="98"/>
      <c r="AH94" s="110"/>
      <c r="AI94" s="98"/>
      <c r="AJ94" s="211"/>
      <c r="AK94" s="212"/>
      <c r="AL94" s="212"/>
      <c r="AM94" s="212"/>
      <c r="AN94" s="212"/>
      <c r="AO94" s="214"/>
      <c r="AP94" s="212"/>
      <c r="AQ94" s="212"/>
      <c r="AR94" s="212"/>
    </row>
    <row r="95" spans="1:46" s="175" customFormat="1" ht="21.75" hidden="1" customHeight="1" x14ac:dyDescent="0.3">
      <c r="A95" s="355"/>
      <c r="B95" s="354"/>
      <c r="C95" s="354"/>
      <c r="D95" s="259" t="s">
        <v>328</v>
      </c>
      <c r="E95" s="98" t="s">
        <v>289</v>
      </c>
      <c r="F95" s="98"/>
      <c r="G95" s="110"/>
      <c r="H95" s="98">
        <v>0</v>
      </c>
      <c r="I95" s="98">
        <v>0</v>
      </c>
      <c r="J95" s="98">
        <v>0</v>
      </c>
      <c r="K95" s="98"/>
      <c r="L95" s="98"/>
      <c r="M95" s="110"/>
      <c r="N95" s="98"/>
      <c r="O95" s="98"/>
      <c r="P95" s="110"/>
      <c r="Q95" s="98"/>
      <c r="R95" s="98"/>
      <c r="S95" s="110"/>
      <c r="T95" s="98"/>
      <c r="U95" s="98"/>
      <c r="V95" s="110"/>
      <c r="W95" s="98"/>
      <c r="X95" s="98"/>
      <c r="Y95" s="110"/>
      <c r="Z95" s="98"/>
      <c r="AA95" s="98"/>
      <c r="AB95" s="110"/>
      <c r="AC95" s="110"/>
      <c r="AD95" s="110"/>
      <c r="AE95" s="98"/>
      <c r="AF95" s="110"/>
      <c r="AG95" s="98"/>
      <c r="AH95" s="110"/>
      <c r="AI95" s="98"/>
      <c r="AJ95" s="211"/>
      <c r="AK95" s="212"/>
      <c r="AL95" s="212"/>
      <c r="AM95" s="212"/>
      <c r="AN95" s="212"/>
      <c r="AO95" s="214"/>
      <c r="AP95" s="212"/>
      <c r="AQ95" s="212"/>
      <c r="AR95" s="212"/>
    </row>
    <row r="96" spans="1:46" s="175" customFormat="1" ht="88.2" hidden="1" customHeight="1" x14ac:dyDescent="0.3">
      <c r="A96" s="355"/>
      <c r="B96" s="354"/>
      <c r="C96" s="354"/>
      <c r="D96" s="259" t="s">
        <v>329</v>
      </c>
      <c r="E96" s="98" t="e">
        <f>H96+K96+N96+Q96+T96+W96+Z96+AA96+#REF!+AE96+#REF!+AI96</f>
        <v>#REF!</v>
      </c>
      <c r="F96" s="98"/>
      <c r="G96" s="110"/>
      <c r="H96" s="98">
        <v>0</v>
      </c>
      <c r="I96" s="98">
        <v>0</v>
      </c>
      <c r="J96" s="98">
        <v>0</v>
      </c>
      <c r="K96" s="98"/>
      <c r="L96" s="98"/>
      <c r="M96" s="110"/>
      <c r="N96" s="98"/>
      <c r="O96" s="98"/>
      <c r="P96" s="110"/>
      <c r="Q96" s="98"/>
      <c r="R96" s="98"/>
      <c r="S96" s="110"/>
      <c r="T96" s="98"/>
      <c r="U96" s="98"/>
      <c r="V96" s="110"/>
      <c r="W96" s="98"/>
      <c r="X96" s="98"/>
      <c r="Y96" s="110"/>
      <c r="Z96" s="98"/>
      <c r="AA96" s="98"/>
      <c r="AB96" s="110"/>
      <c r="AC96" s="110"/>
      <c r="AD96" s="110"/>
      <c r="AE96" s="98"/>
      <c r="AF96" s="110"/>
      <c r="AG96" s="98"/>
      <c r="AH96" s="110"/>
      <c r="AI96" s="98"/>
      <c r="AJ96" s="211"/>
      <c r="AK96" s="212"/>
      <c r="AL96" s="212"/>
      <c r="AM96" s="212"/>
      <c r="AN96" s="212"/>
      <c r="AO96" s="214"/>
      <c r="AP96" s="212"/>
      <c r="AQ96" s="212"/>
      <c r="AR96" s="212"/>
    </row>
    <row r="97" spans="1:46" s="175" customFormat="1" ht="21.75" hidden="1" customHeight="1" x14ac:dyDescent="0.3">
      <c r="A97" s="355"/>
      <c r="B97" s="354"/>
      <c r="C97" s="354"/>
      <c r="D97" s="259" t="s">
        <v>330</v>
      </c>
      <c r="E97" s="98" t="e">
        <f>H97+K97+N97+Q97+T97+W97+Z97+AA97+#REF!+AE97+#REF!+AI97</f>
        <v>#REF!</v>
      </c>
      <c r="F97" s="98"/>
      <c r="G97" s="110"/>
      <c r="H97" s="98">
        <v>0</v>
      </c>
      <c r="I97" s="98">
        <v>0</v>
      </c>
      <c r="J97" s="98">
        <v>0</v>
      </c>
      <c r="K97" s="98"/>
      <c r="L97" s="98"/>
      <c r="M97" s="110"/>
      <c r="N97" s="98"/>
      <c r="O97" s="98"/>
      <c r="P97" s="110"/>
      <c r="Q97" s="98"/>
      <c r="R97" s="98"/>
      <c r="S97" s="110"/>
      <c r="T97" s="98"/>
      <c r="U97" s="98"/>
      <c r="V97" s="110"/>
      <c r="W97" s="98"/>
      <c r="X97" s="98"/>
      <c r="Y97" s="110"/>
      <c r="Z97" s="98"/>
      <c r="AA97" s="98"/>
      <c r="AB97" s="110"/>
      <c r="AC97" s="110"/>
      <c r="AD97" s="110"/>
      <c r="AE97" s="98"/>
      <c r="AF97" s="110"/>
      <c r="AG97" s="98"/>
      <c r="AH97" s="110"/>
      <c r="AI97" s="98"/>
      <c r="AJ97" s="211"/>
      <c r="AK97" s="212"/>
      <c r="AL97" s="212"/>
      <c r="AM97" s="212"/>
      <c r="AN97" s="212"/>
      <c r="AO97" s="214"/>
      <c r="AP97" s="212"/>
      <c r="AQ97" s="212"/>
      <c r="AR97" s="212"/>
    </row>
    <row r="98" spans="1:46" s="175" customFormat="1" ht="34.200000000000003" hidden="1" customHeight="1" x14ac:dyDescent="0.3">
      <c r="A98" s="355"/>
      <c r="B98" s="354"/>
      <c r="C98" s="354"/>
      <c r="D98" s="260" t="s">
        <v>42</v>
      </c>
      <c r="E98" s="98" t="e">
        <f>H98+K98+N98+Q98+T98+W98+Z98+AA98+#REF!+AE98+#REF!+AI98</f>
        <v>#REF!</v>
      </c>
      <c r="F98" s="98"/>
      <c r="G98" s="110"/>
      <c r="H98" s="98">
        <v>0</v>
      </c>
      <c r="I98" s="98">
        <v>0</v>
      </c>
      <c r="J98" s="98">
        <v>0</v>
      </c>
      <c r="K98" s="98"/>
      <c r="L98" s="98"/>
      <c r="M98" s="110"/>
      <c r="N98" s="98"/>
      <c r="O98" s="98"/>
      <c r="P98" s="110"/>
      <c r="Q98" s="98"/>
      <c r="R98" s="98"/>
      <c r="S98" s="110"/>
      <c r="T98" s="98"/>
      <c r="U98" s="98"/>
      <c r="V98" s="110"/>
      <c r="W98" s="98"/>
      <c r="X98" s="98"/>
      <c r="Y98" s="110"/>
      <c r="Z98" s="98"/>
      <c r="AA98" s="98"/>
      <c r="AB98" s="110"/>
      <c r="AC98" s="110"/>
      <c r="AD98" s="110"/>
      <c r="AE98" s="98"/>
      <c r="AF98" s="110"/>
      <c r="AG98" s="98"/>
      <c r="AH98" s="110"/>
      <c r="AI98" s="98"/>
      <c r="AJ98" s="211"/>
      <c r="AK98" s="212"/>
      <c r="AL98" s="212"/>
      <c r="AM98" s="212"/>
      <c r="AN98" s="212"/>
      <c r="AO98" s="214"/>
      <c r="AP98" s="212"/>
      <c r="AQ98" s="212"/>
      <c r="AR98" s="212"/>
    </row>
    <row r="99" spans="1:46" s="175" customFormat="1" ht="18.75" customHeight="1" x14ac:dyDescent="0.3">
      <c r="A99" s="355" t="s">
        <v>331</v>
      </c>
      <c r="B99" s="356"/>
      <c r="C99" s="356"/>
      <c r="D99" s="260" t="s">
        <v>41</v>
      </c>
      <c r="E99" s="98">
        <f>E92+E82</f>
        <v>2755.3480000000004</v>
      </c>
      <c r="F99" s="98">
        <f>F92+F82</f>
        <v>0</v>
      </c>
      <c r="G99" s="110">
        <f>F99/E99</f>
        <v>0</v>
      </c>
      <c r="H99" s="98">
        <f>H92+H82</f>
        <v>0</v>
      </c>
      <c r="I99" s="98">
        <f t="shared" ref="I99:AP99" si="137">I92+I82</f>
        <v>0</v>
      </c>
      <c r="J99" s="98">
        <f t="shared" si="137"/>
        <v>0</v>
      </c>
      <c r="K99" s="98">
        <f t="shared" si="137"/>
        <v>0</v>
      </c>
      <c r="L99" s="98">
        <f t="shared" si="137"/>
        <v>0</v>
      </c>
      <c r="M99" s="98">
        <f t="shared" si="137"/>
        <v>0</v>
      </c>
      <c r="N99" s="98">
        <f t="shared" si="137"/>
        <v>0</v>
      </c>
      <c r="O99" s="98">
        <f t="shared" si="137"/>
        <v>0</v>
      </c>
      <c r="P99" s="98">
        <f t="shared" si="137"/>
        <v>0</v>
      </c>
      <c r="Q99" s="98">
        <f t="shared" si="137"/>
        <v>0</v>
      </c>
      <c r="R99" s="98">
        <f t="shared" si="137"/>
        <v>0</v>
      </c>
      <c r="S99" s="98">
        <f t="shared" si="137"/>
        <v>0</v>
      </c>
      <c r="T99" s="98">
        <f t="shared" si="137"/>
        <v>0</v>
      </c>
      <c r="U99" s="98">
        <f t="shared" si="137"/>
        <v>0</v>
      </c>
      <c r="V99" s="98">
        <f t="shared" si="137"/>
        <v>0</v>
      </c>
      <c r="W99" s="98">
        <f t="shared" si="137"/>
        <v>0</v>
      </c>
      <c r="X99" s="98">
        <f t="shared" si="137"/>
        <v>0</v>
      </c>
      <c r="Y99" s="98">
        <f t="shared" si="137"/>
        <v>0</v>
      </c>
      <c r="Z99" s="98">
        <f t="shared" si="137"/>
        <v>0</v>
      </c>
      <c r="AA99" s="98">
        <f t="shared" si="137"/>
        <v>0</v>
      </c>
      <c r="AB99" s="98">
        <f t="shared" si="137"/>
        <v>0</v>
      </c>
      <c r="AC99" s="98">
        <f t="shared" si="137"/>
        <v>0</v>
      </c>
      <c r="AD99" s="98">
        <f t="shared" si="137"/>
        <v>0</v>
      </c>
      <c r="AE99" s="98">
        <f t="shared" si="137"/>
        <v>0</v>
      </c>
      <c r="AF99" s="98">
        <f t="shared" si="137"/>
        <v>0</v>
      </c>
      <c r="AG99" s="98">
        <f t="shared" si="137"/>
        <v>0</v>
      </c>
      <c r="AH99" s="98">
        <f t="shared" si="137"/>
        <v>0</v>
      </c>
      <c r="AI99" s="98">
        <f t="shared" si="137"/>
        <v>0</v>
      </c>
      <c r="AJ99" s="98">
        <f t="shared" si="137"/>
        <v>0</v>
      </c>
      <c r="AK99" s="98">
        <f t="shared" si="137"/>
        <v>0</v>
      </c>
      <c r="AL99" s="98">
        <f t="shared" si="137"/>
        <v>0</v>
      </c>
      <c r="AM99" s="98">
        <f t="shared" si="137"/>
        <v>0</v>
      </c>
      <c r="AN99" s="98">
        <f t="shared" si="137"/>
        <v>0</v>
      </c>
      <c r="AO99" s="98">
        <f>AO92+AO82</f>
        <v>2755.3480000000004</v>
      </c>
      <c r="AP99" s="98">
        <f t="shared" si="137"/>
        <v>0</v>
      </c>
      <c r="AQ99" s="212"/>
      <c r="AR99" s="212"/>
      <c r="AS99" s="269">
        <f>AO99+AL99+AI99+AF99+AC99+Z99+W99+T99+Q99+N99+K99+H99</f>
        <v>2755.3480000000004</v>
      </c>
      <c r="AT99" s="269">
        <f>AP99+AM99+AJ99+AG99+AD99+AA99+X99+U99+R99+O99+L99+I99</f>
        <v>0</v>
      </c>
    </row>
    <row r="100" spans="1:46" s="175" customFormat="1" ht="31.2" x14ac:dyDescent="0.3">
      <c r="A100" s="355"/>
      <c r="B100" s="356"/>
      <c r="C100" s="356"/>
      <c r="D100" s="260" t="s">
        <v>37</v>
      </c>
      <c r="E100" s="98">
        <f>E93+E83</f>
        <v>100.4</v>
      </c>
      <c r="F100" s="98">
        <f>F93+F83</f>
        <v>0</v>
      </c>
      <c r="G100" s="110"/>
      <c r="H100" s="98">
        <f>H93+H83</f>
        <v>0</v>
      </c>
      <c r="I100" s="98">
        <f t="shared" ref="I100:AP100" si="138">I93+I83</f>
        <v>0</v>
      </c>
      <c r="J100" s="98">
        <f t="shared" si="138"/>
        <v>0</v>
      </c>
      <c r="K100" s="98">
        <f t="shared" si="138"/>
        <v>0</v>
      </c>
      <c r="L100" s="98">
        <f t="shared" si="138"/>
        <v>0</v>
      </c>
      <c r="M100" s="98">
        <f t="shared" si="138"/>
        <v>0</v>
      </c>
      <c r="N100" s="98">
        <f t="shared" si="138"/>
        <v>0</v>
      </c>
      <c r="O100" s="98">
        <f t="shared" si="138"/>
        <v>0</v>
      </c>
      <c r="P100" s="98">
        <f t="shared" si="138"/>
        <v>0</v>
      </c>
      <c r="Q100" s="98">
        <f t="shared" si="138"/>
        <v>0</v>
      </c>
      <c r="R100" s="98">
        <f t="shared" si="138"/>
        <v>0</v>
      </c>
      <c r="S100" s="98">
        <f t="shared" si="138"/>
        <v>0</v>
      </c>
      <c r="T100" s="98">
        <f t="shared" si="138"/>
        <v>0</v>
      </c>
      <c r="U100" s="98">
        <f t="shared" si="138"/>
        <v>0</v>
      </c>
      <c r="V100" s="98">
        <f t="shared" si="138"/>
        <v>0</v>
      </c>
      <c r="W100" s="98">
        <f t="shared" si="138"/>
        <v>0</v>
      </c>
      <c r="X100" s="98">
        <f t="shared" si="138"/>
        <v>0</v>
      </c>
      <c r="Y100" s="98">
        <f t="shared" si="138"/>
        <v>0</v>
      </c>
      <c r="Z100" s="98">
        <f t="shared" si="138"/>
        <v>0</v>
      </c>
      <c r="AA100" s="98">
        <f t="shared" si="138"/>
        <v>0</v>
      </c>
      <c r="AB100" s="98">
        <f t="shared" si="138"/>
        <v>0</v>
      </c>
      <c r="AC100" s="98">
        <f t="shared" si="138"/>
        <v>0</v>
      </c>
      <c r="AD100" s="98">
        <f t="shared" si="138"/>
        <v>0</v>
      </c>
      <c r="AE100" s="98">
        <f t="shared" si="138"/>
        <v>0</v>
      </c>
      <c r="AF100" s="98">
        <f t="shared" si="138"/>
        <v>0</v>
      </c>
      <c r="AG100" s="98">
        <f t="shared" si="138"/>
        <v>0</v>
      </c>
      <c r="AH100" s="98">
        <f t="shared" si="138"/>
        <v>0</v>
      </c>
      <c r="AI100" s="98">
        <f t="shared" si="138"/>
        <v>0</v>
      </c>
      <c r="AJ100" s="98">
        <f t="shared" si="138"/>
        <v>0</v>
      </c>
      <c r="AK100" s="98">
        <f t="shared" si="138"/>
        <v>0</v>
      </c>
      <c r="AL100" s="98">
        <f t="shared" si="138"/>
        <v>0</v>
      </c>
      <c r="AM100" s="98">
        <f t="shared" si="138"/>
        <v>0</v>
      </c>
      <c r="AN100" s="98">
        <f t="shared" si="138"/>
        <v>0</v>
      </c>
      <c r="AO100" s="98">
        <f t="shared" si="138"/>
        <v>100.4</v>
      </c>
      <c r="AP100" s="98">
        <f t="shared" si="138"/>
        <v>0</v>
      </c>
      <c r="AQ100" s="98">
        <f t="shared" ref="AQ100" si="139">-AQ93+AQ83</f>
        <v>0</v>
      </c>
      <c r="AR100" s="212"/>
    </row>
    <row r="101" spans="1:46" s="175" customFormat="1" ht="31.35" customHeight="1" x14ac:dyDescent="0.3">
      <c r="A101" s="355"/>
      <c r="B101" s="356"/>
      <c r="C101" s="356"/>
      <c r="D101" s="259" t="s">
        <v>2</v>
      </c>
      <c r="E101" s="98">
        <f>E84</f>
        <v>2519.2000000000003</v>
      </c>
      <c r="F101" s="98">
        <f>F84</f>
        <v>0</v>
      </c>
      <c r="G101" s="110">
        <f t="shared" ref="G101:G102" si="140">F101/E101</f>
        <v>0</v>
      </c>
      <c r="H101" s="98">
        <f>H84</f>
        <v>0</v>
      </c>
      <c r="I101" s="98">
        <f t="shared" ref="I101:AP101" si="141">I84</f>
        <v>0</v>
      </c>
      <c r="J101" s="98">
        <f t="shared" si="141"/>
        <v>0</v>
      </c>
      <c r="K101" s="98">
        <f t="shared" si="141"/>
        <v>0</v>
      </c>
      <c r="L101" s="98">
        <f t="shared" si="141"/>
        <v>0</v>
      </c>
      <c r="M101" s="98">
        <f t="shared" si="141"/>
        <v>0</v>
      </c>
      <c r="N101" s="98">
        <f t="shared" si="141"/>
        <v>0</v>
      </c>
      <c r="O101" s="98">
        <f t="shared" si="141"/>
        <v>0</v>
      </c>
      <c r="P101" s="98">
        <f t="shared" si="141"/>
        <v>0</v>
      </c>
      <c r="Q101" s="98">
        <f t="shared" si="141"/>
        <v>0</v>
      </c>
      <c r="R101" s="98">
        <f t="shared" si="141"/>
        <v>0</v>
      </c>
      <c r="S101" s="98">
        <f t="shared" si="141"/>
        <v>0</v>
      </c>
      <c r="T101" s="98">
        <f t="shared" si="141"/>
        <v>0</v>
      </c>
      <c r="U101" s="98">
        <f t="shared" si="141"/>
        <v>0</v>
      </c>
      <c r="V101" s="98">
        <f t="shared" si="141"/>
        <v>0</v>
      </c>
      <c r="W101" s="98">
        <f t="shared" si="141"/>
        <v>0</v>
      </c>
      <c r="X101" s="98">
        <f t="shared" si="141"/>
        <v>0</v>
      </c>
      <c r="Y101" s="98">
        <f t="shared" si="141"/>
        <v>0</v>
      </c>
      <c r="Z101" s="98">
        <f t="shared" si="141"/>
        <v>0</v>
      </c>
      <c r="AA101" s="98">
        <f t="shared" si="141"/>
        <v>0</v>
      </c>
      <c r="AB101" s="98">
        <f t="shared" si="141"/>
        <v>0</v>
      </c>
      <c r="AC101" s="98">
        <f t="shared" si="141"/>
        <v>0</v>
      </c>
      <c r="AD101" s="98">
        <f t="shared" si="141"/>
        <v>0</v>
      </c>
      <c r="AE101" s="98">
        <f t="shared" si="141"/>
        <v>0</v>
      </c>
      <c r="AF101" s="98">
        <f t="shared" si="141"/>
        <v>0</v>
      </c>
      <c r="AG101" s="98">
        <f t="shared" si="141"/>
        <v>0</v>
      </c>
      <c r="AH101" s="98">
        <f t="shared" si="141"/>
        <v>0</v>
      </c>
      <c r="AI101" s="98">
        <f t="shared" si="141"/>
        <v>0</v>
      </c>
      <c r="AJ101" s="98">
        <f t="shared" si="141"/>
        <v>0</v>
      </c>
      <c r="AK101" s="98">
        <f t="shared" si="141"/>
        <v>0</v>
      </c>
      <c r="AL101" s="98">
        <f t="shared" si="141"/>
        <v>0</v>
      </c>
      <c r="AM101" s="98">
        <f t="shared" si="141"/>
        <v>0</v>
      </c>
      <c r="AN101" s="98">
        <f t="shared" si="141"/>
        <v>0</v>
      </c>
      <c r="AO101" s="98">
        <f>AO84</f>
        <v>2519.2000000000003</v>
      </c>
      <c r="AP101" s="98">
        <f t="shared" si="141"/>
        <v>0</v>
      </c>
      <c r="AQ101" s="212"/>
      <c r="AR101" s="212"/>
    </row>
    <row r="102" spans="1:46" s="175" customFormat="1" ht="21.75" customHeight="1" x14ac:dyDescent="0.3">
      <c r="A102" s="355"/>
      <c r="B102" s="356"/>
      <c r="C102" s="356"/>
      <c r="D102" s="158" t="s">
        <v>43</v>
      </c>
      <c r="E102" s="98">
        <f>E85</f>
        <v>135.74799999999999</v>
      </c>
      <c r="F102" s="98">
        <f>F85</f>
        <v>0</v>
      </c>
      <c r="G102" s="110">
        <f t="shared" si="140"/>
        <v>0</v>
      </c>
      <c r="H102" s="98">
        <f>H85</f>
        <v>0</v>
      </c>
      <c r="I102" s="98">
        <f t="shared" ref="I102:AP102" si="142">I85</f>
        <v>0</v>
      </c>
      <c r="J102" s="98">
        <f t="shared" si="142"/>
        <v>0</v>
      </c>
      <c r="K102" s="98">
        <f t="shared" si="142"/>
        <v>0</v>
      </c>
      <c r="L102" s="98">
        <f t="shared" si="142"/>
        <v>0</v>
      </c>
      <c r="M102" s="98">
        <f t="shared" si="142"/>
        <v>0</v>
      </c>
      <c r="N102" s="98">
        <f t="shared" si="142"/>
        <v>0</v>
      </c>
      <c r="O102" s="98">
        <f t="shared" si="142"/>
        <v>0</v>
      </c>
      <c r="P102" s="98">
        <f t="shared" si="142"/>
        <v>0</v>
      </c>
      <c r="Q102" s="98">
        <f t="shared" si="142"/>
        <v>0</v>
      </c>
      <c r="R102" s="98">
        <f t="shared" si="142"/>
        <v>0</v>
      </c>
      <c r="S102" s="98">
        <f t="shared" si="142"/>
        <v>0</v>
      </c>
      <c r="T102" s="98">
        <f t="shared" si="142"/>
        <v>0</v>
      </c>
      <c r="U102" s="98">
        <f t="shared" si="142"/>
        <v>0</v>
      </c>
      <c r="V102" s="98">
        <f t="shared" si="142"/>
        <v>0</v>
      </c>
      <c r="W102" s="98">
        <f t="shared" si="142"/>
        <v>0</v>
      </c>
      <c r="X102" s="98">
        <f t="shared" si="142"/>
        <v>0</v>
      </c>
      <c r="Y102" s="98">
        <f t="shared" si="142"/>
        <v>0</v>
      </c>
      <c r="Z102" s="98">
        <f t="shared" si="142"/>
        <v>0</v>
      </c>
      <c r="AA102" s="98">
        <f t="shared" si="142"/>
        <v>0</v>
      </c>
      <c r="AB102" s="98">
        <f t="shared" si="142"/>
        <v>0</v>
      </c>
      <c r="AC102" s="98">
        <f t="shared" si="142"/>
        <v>0</v>
      </c>
      <c r="AD102" s="98">
        <f t="shared" si="142"/>
        <v>0</v>
      </c>
      <c r="AE102" s="98">
        <f t="shared" si="142"/>
        <v>0</v>
      </c>
      <c r="AF102" s="98">
        <f t="shared" si="142"/>
        <v>0</v>
      </c>
      <c r="AG102" s="98">
        <f t="shared" si="142"/>
        <v>0</v>
      </c>
      <c r="AH102" s="98">
        <f t="shared" si="142"/>
        <v>0</v>
      </c>
      <c r="AI102" s="98">
        <f t="shared" si="142"/>
        <v>0</v>
      </c>
      <c r="AJ102" s="98">
        <f t="shared" si="142"/>
        <v>0</v>
      </c>
      <c r="AK102" s="98">
        <f t="shared" si="142"/>
        <v>0</v>
      </c>
      <c r="AL102" s="98">
        <f t="shared" si="142"/>
        <v>0</v>
      </c>
      <c r="AM102" s="98">
        <f t="shared" si="142"/>
        <v>0</v>
      </c>
      <c r="AN102" s="98">
        <f t="shared" si="142"/>
        <v>0</v>
      </c>
      <c r="AO102" s="98">
        <f t="shared" si="142"/>
        <v>135.74799999999999</v>
      </c>
      <c r="AP102" s="98">
        <f t="shared" si="142"/>
        <v>0</v>
      </c>
      <c r="AQ102" s="212"/>
      <c r="AR102" s="212"/>
    </row>
    <row r="103" spans="1:46" s="175" customFormat="1" ht="35.25" customHeight="1" x14ac:dyDescent="0.3">
      <c r="A103" s="164" t="s">
        <v>260</v>
      </c>
      <c r="B103" s="165"/>
      <c r="C103" s="165"/>
      <c r="D103" s="260"/>
      <c r="E103" s="98"/>
      <c r="F103" s="188"/>
      <c r="G103" s="98"/>
      <c r="H103" s="98"/>
      <c r="I103" s="98"/>
      <c r="J103" s="98"/>
      <c r="K103" s="98"/>
      <c r="L103" s="98"/>
      <c r="M103" s="98"/>
      <c r="N103" s="98"/>
      <c r="O103" s="98"/>
      <c r="P103" s="98"/>
      <c r="Q103" s="98"/>
      <c r="R103" s="98"/>
      <c r="S103" s="98"/>
      <c r="T103" s="98"/>
      <c r="U103" s="98"/>
      <c r="V103" s="98"/>
      <c r="W103" s="98"/>
      <c r="X103" s="98"/>
      <c r="Y103" s="98"/>
      <c r="Z103" s="98"/>
      <c r="AA103" s="98"/>
      <c r="AB103" s="98"/>
      <c r="AC103" s="98"/>
      <c r="AD103" s="98"/>
      <c r="AE103" s="98"/>
      <c r="AF103" s="98"/>
      <c r="AG103" s="98"/>
      <c r="AH103" s="98"/>
      <c r="AI103" s="98"/>
      <c r="AJ103" s="211"/>
      <c r="AK103" s="212"/>
      <c r="AL103" s="212"/>
      <c r="AM103" s="212"/>
      <c r="AN103" s="212"/>
      <c r="AO103" s="214"/>
      <c r="AP103" s="212"/>
      <c r="AQ103" s="212"/>
      <c r="AR103" s="212"/>
    </row>
    <row r="104" spans="1:46" s="175" customFormat="1" ht="35.25" customHeight="1" x14ac:dyDescent="0.3">
      <c r="A104" s="372" t="s">
        <v>382</v>
      </c>
      <c r="B104" s="373"/>
      <c r="C104" s="374"/>
      <c r="D104" s="260" t="s">
        <v>41</v>
      </c>
      <c r="E104" s="98">
        <f>E105+E106</f>
        <v>89217.072</v>
      </c>
      <c r="F104" s="98">
        <f>F105+F106</f>
        <v>0</v>
      </c>
      <c r="G104" s="110">
        <f>SUM(F104/E104)</f>
        <v>0</v>
      </c>
      <c r="H104" s="98">
        <f>H105+H106</f>
        <v>0</v>
      </c>
      <c r="I104" s="98">
        <f t="shared" ref="I104:AP104" si="143">I105+I106</f>
        <v>0</v>
      </c>
      <c r="J104" s="98">
        <f t="shared" si="143"/>
        <v>0</v>
      </c>
      <c r="K104" s="98">
        <f t="shared" si="143"/>
        <v>0</v>
      </c>
      <c r="L104" s="98">
        <f t="shared" si="143"/>
        <v>0</v>
      </c>
      <c r="M104" s="98" t="e">
        <f t="shared" si="143"/>
        <v>#DIV/0!</v>
      </c>
      <c r="N104" s="98">
        <f t="shared" si="143"/>
        <v>15215</v>
      </c>
      <c r="O104" s="98">
        <f t="shared" si="143"/>
        <v>0</v>
      </c>
      <c r="P104" s="98">
        <f t="shared" ref="P104:P106" si="144">O104/N104*100</f>
        <v>0</v>
      </c>
      <c r="Q104" s="98">
        <f t="shared" si="143"/>
        <v>0</v>
      </c>
      <c r="R104" s="98">
        <f t="shared" si="143"/>
        <v>0</v>
      </c>
      <c r="S104" s="98">
        <f t="shared" si="143"/>
        <v>0</v>
      </c>
      <c r="T104" s="98">
        <f t="shared" si="143"/>
        <v>0</v>
      </c>
      <c r="U104" s="98">
        <f t="shared" si="143"/>
        <v>0</v>
      </c>
      <c r="V104" s="98">
        <f t="shared" si="143"/>
        <v>0</v>
      </c>
      <c r="W104" s="98">
        <f t="shared" si="143"/>
        <v>0</v>
      </c>
      <c r="X104" s="98">
        <f t="shared" si="143"/>
        <v>0</v>
      </c>
      <c r="Y104" s="98">
        <f t="shared" si="143"/>
        <v>0</v>
      </c>
      <c r="Z104" s="98">
        <f t="shared" si="143"/>
        <v>0</v>
      </c>
      <c r="AA104" s="98">
        <f t="shared" si="143"/>
        <v>0</v>
      </c>
      <c r="AB104" s="98" t="e">
        <f t="shared" ref="AB104:AB106" si="145">AA104/Z104*100</f>
        <v>#DIV/0!</v>
      </c>
      <c r="AC104" s="98">
        <f t="shared" si="143"/>
        <v>0</v>
      </c>
      <c r="AD104" s="98">
        <f t="shared" si="143"/>
        <v>0</v>
      </c>
      <c r="AE104" s="98">
        <f t="shared" si="143"/>
        <v>0</v>
      </c>
      <c r="AF104" s="98">
        <f t="shared" si="143"/>
        <v>6400</v>
      </c>
      <c r="AG104" s="98">
        <f t="shared" si="143"/>
        <v>0</v>
      </c>
      <c r="AH104" s="98" t="e">
        <f t="shared" si="143"/>
        <v>#DIV/0!</v>
      </c>
      <c r="AI104" s="98">
        <f t="shared" si="143"/>
        <v>0</v>
      </c>
      <c r="AJ104" s="98">
        <f t="shared" si="143"/>
        <v>0</v>
      </c>
      <c r="AK104" s="98">
        <f t="shared" si="143"/>
        <v>0</v>
      </c>
      <c r="AL104" s="98">
        <f t="shared" si="143"/>
        <v>0</v>
      </c>
      <c r="AM104" s="98">
        <f t="shared" si="143"/>
        <v>0</v>
      </c>
      <c r="AN104" s="98">
        <f t="shared" si="143"/>
        <v>0</v>
      </c>
      <c r="AO104" s="98">
        <f t="shared" si="143"/>
        <v>67602.072</v>
      </c>
      <c r="AP104" s="98">
        <f t="shared" si="143"/>
        <v>0</v>
      </c>
      <c r="AQ104" s="212"/>
      <c r="AR104" s="365"/>
      <c r="AS104" s="269">
        <f>AO104+AL104+AI104+AF104+AC104+Z104+W104+T104+Q104+N104+K104+H104</f>
        <v>89217.072</v>
      </c>
      <c r="AT104" s="269">
        <f>AP104+AM104+AJ104+AG104+AD104+AA104+X104+U104+R104+O104+L104+I104</f>
        <v>0</v>
      </c>
    </row>
    <row r="105" spans="1:46" s="175" customFormat="1" ht="60.75" customHeight="1" x14ac:dyDescent="0.3">
      <c r="A105" s="375"/>
      <c r="B105" s="376"/>
      <c r="C105" s="377"/>
      <c r="D105" s="259" t="s">
        <v>2</v>
      </c>
      <c r="E105" s="98">
        <f>E57+E110</f>
        <v>78605.2</v>
      </c>
      <c r="F105" s="98">
        <f>F57+F110</f>
        <v>0</v>
      </c>
      <c r="G105" s="110">
        <f t="shared" ref="G105:G106" si="146">SUM(F105/E105)</f>
        <v>0</v>
      </c>
      <c r="H105" s="98">
        <f t="shared" ref="H105:O106" si="147">H57</f>
        <v>0</v>
      </c>
      <c r="I105" s="98">
        <f t="shared" si="147"/>
        <v>0</v>
      </c>
      <c r="J105" s="98">
        <f t="shared" si="147"/>
        <v>0</v>
      </c>
      <c r="K105" s="98">
        <f t="shared" si="147"/>
        <v>0</v>
      </c>
      <c r="L105" s="98">
        <f t="shared" si="147"/>
        <v>0</v>
      </c>
      <c r="M105" s="98">
        <f t="shared" si="147"/>
        <v>0</v>
      </c>
      <c r="N105" s="98">
        <f t="shared" si="147"/>
        <v>13541.35</v>
      </c>
      <c r="O105" s="98">
        <f t="shared" si="147"/>
        <v>0</v>
      </c>
      <c r="P105" s="98">
        <f t="shared" si="144"/>
        <v>0</v>
      </c>
      <c r="Q105" s="98">
        <f t="shared" ref="Q105:AA105" si="148">Q57</f>
        <v>0</v>
      </c>
      <c r="R105" s="98">
        <f t="shared" si="148"/>
        <v>0</v>
      </c>
      <c r="S105" s="98">
        <f t="shared" si="148"/>
        <v>0</v>
      </c>
      <c r="T105" s="98">
        <f t="shared" si="148"/>
        <v>0</v>
      </c>
      <c r="U105" s="98">
        <f t="shared" si="148"/>
        <v>0</v>
      </c>
      <c r="V105" s="98">
        <f t="shared" si="148"/>
        <v>0</v>
      </c>
      <c r="W105" s="98">
        <f t="shared" si="148"/>
        <v>0</v>
      </c>
      <c r="X105" s="98">
        <f t="shared" si="148"/>
        <v>0</v>
      </c>
      <c r="Y105" s="98">
        <f t="shared" si="148"/>
        <v>0</v>
      </c>
      <c r="Z105" s="98">
        <f t="shared" si="148"/>
        <v>0</v>
      </c>
      <c r="AA105" s="98">
        <f t="shared" si="148"/>
        <v>0</v>
      </c>
      <c r="AB105" s="98" t="e">
        <f t="shared" si="145"/>
        <v>#DIV/0!</v>
      </c>
      <c r="AC105" s="98">
        <f t="shared" ref="AC105:AE106" si="149">AC57</f>
        <v>0</v>
      </c>
      <c r="AD105" s="98">
        <f t="shared" si="149"/>
        <v>0</v>
      </c>
      <c r="AE105" s="98">
        <f t="shared" si="149"/>
        <v>0</v>
      </c>
      <c r="AF105" s="98">
        <f t="shared" ref="AF105:AP105" si="150">AF57+AF110</f>
        <v>5696</v>
      </c>
      <c r="AG105" s="98">
        <f t="shared" si="150"/>
        <v>0</v>
      </c>
      <c r="AH105" s="98" t="e">
        <f t="shared" si="150"/>
        <v>#DIV/0!</v>
      </c>
      <c r="AI105" s="98">
        <f t="shared" si="150"/>
        <v>0</v>
      </c>
      <c r="AJ105" s="98">
        <f t="shared" si="150"/>
        <v>0</v>
      </c>
      <c r="AK105" s="98">
        <f t="shared" si="150"/>
        <v>0</v>
      </c>
      <c r="AL105" s="98">
        <f t="shared" si="150"/>
        <v>0</v>
      </c>
      <c r="AM105" s="98">
        <f t="shared" si="150"/>
        <v>0</v>
      </c>
      <c r="AN105" s="98">
        <f t="shared" si="150"/>
        <v>0</v>
      </c>
      <c r="AO105" s="98">
        <f t="shared" si="150"/>
        <v>59367.85</v>
      </c>
      <c r="AP105" s="98">
        <f t="shared" si="150"/>
        <v>0</v>
      </c>
      <c r="AQ105" s="212"/>
      <c r="AR105" s="365"/>
    </row>
    <row r="106" spans="1:46" ht="20.25" customHeight="1" x14ac:dyDescent="0.3">
      <c r="A106" s="375"/>
      <c r="B106" s="376"/>
      <c r="C106" s="377"/>
      <c r="D106" s="158" t="s">
        <v>43</v>
      </c>
      <c r="E106" s="98">
        <f>E58+E111</f>
        <v>10611.871999999999</v>
      </c>
      <c r="F106" s="98">
        <f>F58+F111</f>
        <v>0</v>
      </c>
      <c r="G106" s="110">
        <f t="shared" si="146"/>
        <v>0</v>
      </c>
      <c r="H106" s="98">
        <f t="shared" si="147"/>
        <v>0</v>
      </c>
      <c r="I106" s="98">
        <f t="shared" si="147"/>
        <v>0</v>
      </c>
      <c r="J106" s="98">
        <f t="shared" si="147"/>
        <v>0</v>
      </c>
      <c r="K106" s="98">
        <f t="shared" si="147"/>
        <v>0</v>
      </c>
      <c r="L106" s="98">
        <f t="shared" si="147"/>
        <v>0</v>
      </c>
      <c r="M106" s="98" t="e">
        <f t="shared" si="147"/>
        <v>#DIV/0!</v>
      </c>
      <c r="N106" s="98">
        <f t="shared" si="147"/>
        <v>1673.65</v>
      </c>
      <c r="O106" s="98">
        <f t="shared" si="147"/>
        <v>0</v>
      </c>
      <c r="P106" s="98">
        <f t="shared" si="144"/>
        <v>0</v>
      </c>
      <c r="Q106" s="98">
        <f t="shared" ref="Q106:AA106" si="151">Q58</f>
        <v>0</v>
      </c>
      <c r="R106" s="98">
        <f t="shared" si="151"/>
        <v>0</v>
      </c>
      <c r="S106" s="98">
        <f t="shared" si="151"/>
        <v>0</v>
      </c>
      <c r="T106" s="98">
        <f t="shared" si="151"/>
        <v>0</v>
      </c>
      <c r="U106" s="98">
        <f t="shared" si="151"/>
        <v>0</v>
      </c>
      <c r="V106" s="98">
        <f t="shared" si="151"/>
        <v>0</v>
      </c>
      <c r="W106" s="98">
        <f t="shared" si="151"/>
        <v>0</v>
      </c>
      <c r="X106" s="98">
        <f t="shared" si="151"/>
        <v>0</v>
      </c>
      <c r="Y106" s="98">
        <f t="shared" si="151"/>
        <v>0</v>
      </c>
      <c r="Z106" s="98">
        <f t="shared" si="151"/>
        <v>0</v>
      </c>
      <c r="AA106" s="98">
        <f t="shared" si="151"/>
        <v>0</v>
      </c>
      <c r="AB106" s="98" t="e">
        <f t="shared" si="145"/>
        <v>#DIV/0!</v>
      </c>
      <c r="AC106" s="98">
        <f t="shared" si="149"/>
        <v>0</v>
      </c>
      <c r="AD106" s="98">
        <f t="shared" si="149"/>
        <v>0</v>
      </c>
      <c r="AE106" s="98">
        <f t="shared" si="149"/>
        <v>0</v>
      </c>
      <c r="AF106" s="98">
        <f t="shared" ref="AF106:AP106" si="152">AF58+AF111</f>
        <v>704</v>
      </c>
      <c r="AG106" s="98">
        <f t="shared" si="152"/>
        <v>0</v>
      </c>
      <c r="AH106" s="98">
        <f t="shared" si="152"/>
        <v>0</v>
      </c>
      <c r="AI106" s="98">
        <f t="shared" si="152"/>
        <v>0</v>
      </c>
      <c r="AJ106" s="98">
        <f t="shared" si="152"/>
        <v>0</v>
      </c>
      <c r="AK106" s="98">
        <f t="shared" si="152"/>
        <v>0</v>
      </c>
      <c r="AL106" s="98">
        <f t="shared" si="152"/>
        <v>0</v>
      </c>
      <c r="AM106" s="98">
        <f t="shared" si="152"/>
        <v>0</v>
      </c>
      <c r="AN106" s="98">
        <f t="shared" si="152"/>
        <v>0</v>
      </c>
      <c r="AO106" s="98">
        <f t="shared" si="152"/>
        <v>8234.2219999999998</v>
      </c>
      <c r="AP106" s="98">
        <f t="shared" si="152"/>
        <v>0</v>
      </c>
      <c r="AQ106" s="102"/>
      <c r="AR106" s="365"/>
    </row>
    <row r="107" spans="1:46" ht="31.95" customHeight="1" x14ac:dyDescent="0.3">
      <c r="A107" s="382"/>
      <c r="B107" s="383"/>
      <c r="C107" s="384"/>
      <c r="D107" s="265" t="s">
        <v>265</v>
      </c>
      <c r="E107" s="98"/>
      <c r="F107" s="191"/>
      <c r="G107" s="100"/>
      <c r="H107" s="105"/>
      <c r="I107" s="105"/>
      <c r="J107" s="104"/>
      <c r="K107" s="105"/>
      <c r="L107" s="105"/>
      <c r="M107" s="104"/>
      <c r="N107" s="105"/>
      <c r="O107" s="105"/>
      <c r="P107" s="104"/>
      <c r="Q107" s="105"/>
      <c r="R107" s="105"/>
      <c r="S107" s="104"/>
      <c r="T107" s="105"/>
      <c r="U107" s="106"/>
      <c r="V107" s="104"/>
      <c r="W107" s="105"/>
      <c r="X107" s="105"/>
      <c r="Y107" s="104"/>
      <c r="Z107" s="105"/>
      <c r="AA107" s="118"/>
      <c r="AB107" s="107"/>
      <c r="AC107" s="105"/>
      <c r="AD107" s="118"/>
      <c r="AE107" s="107"/>
      <c r="AF107" s="105"/>
      <c r="AG107" s="118"/>
      <c r="AH107" s="107"/>
      <c r="AI107" s="105"/>
      <c r="AJ107" s="119"/>
      <c r="AK107" s="104"/>
      <c r="AL107" s="105"/>
      <c r="AM107" s="118"/>
      <c r="AN107" s="104"/>
      <c r="AO107" s="185"/>
      <c r="AP107" s="118"/>
      <c r="AQ107" s="107"/>
      <c r="AR107" s="365"/>
    </row>
    <row r="108" spans="1:46" ht="15" hidden="1" customHeight="1" x14ac:dyDescent="0.3">
      <c r="A108" s="366" t="s">
        <v>383</v>
      </c>
      <c r="B108" s="367"/>
      <c r="C108" s="368"/>
      <c r="D108" s="260" t="s">
        <v>41</v>
      </c>
      <c r="E108" s="98">
        <f>E52-E46</f>
        <v>10000</v>
      </c>
      <c r="F108" s="98">
        <f>F52-F46</f>
        <v>0</v>
      </c>
      <c r="G108" s="109">
        <f>F108/E108</f>
        <v>0</v>
      </c>
      <c r="H108" s="98">
        <f t="shared" ref="H108:AP108" si="153">H52-H46</f>
        <v>0</v>
      </c>
      <c r="I108" s="98">
        <f t="shared" si="153"/>
        <v>0</v>
      </c>
      <c r="J108" s="98">
        <f t="shared" si="153"/>
        <v>0</v>
      </c>
      <c r="K108" s="98">
        <f t="shared" si="153"/>
        <v>0</v>
      </c>
      <c r="L108" s="98">
        <f t="shared" si="153"/>
        <v>0</v>
      </c>
      <c r="M108" s="98">
        <f t="shared" si="153"/>
        <v>0</v>
      </c>
      <c r="N108" s="98">
        <f t="shared" si="153"/>
        <v>0</v>
      </c>
      <c r="O108" s="98">
        <f t="shared" si="153"/>
        <v>0</v>
      </c>
      <c r="P108" s="98">
        <f t="shared" si="153"/>
        <v>0</v>
      </c>
      <c r="Q108" s="98">
        <f t="shared" si="153"/>
        <v>0</v>
      </c>
      <c r="R108" s="98">
        <f t="shared" si="153"/>
        <v>0</v>
      </c>
      <c r="S108" s="98">
        <f t="shared" si="153"/>
        <v>0</v>
      </c>
      <c r="T108" s="98">
        <f t="shared" si="153"/>
        <v>0</v>
      </c>
      <c r="U108" s="98">
        <f t="shared" si="153"/>
        <v>0</v>
      </c>
      <c r="V108" s="98">
        <f t="shared" si="153"/>
        <v>0</v>
      </c>
      <c r="W108" s="98">
        <f t="shared" si="153"/>
        <v>0</v>
      </c>
      <c r="X108" s="98">
        <f t="shared" si="153"/>
        <v>0</v>
      </c>
      <c r="Y108" s="98">
        <f t="shared" si="153"/>
        <v>0</v>
      </c>
      <c r="Z108" s="98">
        <f t="shared" si="153"/>
        <v>0</v>
      </c>
      <c r="AA108" s="98">
        <f t="shared" si="153"/>
        <v>0</v>
      </c>
      <c r="AB108" s="98">
        <f t="shared" si="153"/>
        <v>0</v>
      </c>
      <c r="AC108" s="98">
        <f t="shared" si="153"/>
        <v>0</v>
      </c>
      <c r="AD108" s="98">
        <f t="shared" si="153"/>
        <v>0</v>
      </c>
      <c r="AE108" s="98" t="e">
        <f t="shared" si="153"/>
        <v>#DIV/0!</v>
      </c>
      <c r="AF108" s="98">
        <f t="shared" si="153"/>
        <v>6400</v>
      </c>
      <c r="AG108" s="98">
        <f t="shared" si="153"/>
        <v>0</v>
      </c>
      <c r="AH108" s="98" t="e">
        <f t="shared" si="153"/>
        <v>#DIV/0!</v>
      </c>
      <c r="AI108" s="98">
        <f t="shared" si="153"/>
        <v>0</v>
      </c>
      <c r="AJ108" s="98">
        <f t="shared" si="153"/>
        <v>0</v>
      </c>
      <c r="AK108" s="98">
        <f t="shared" si="153"/>
        <v>0</v>
      </c>
      <c r="AL108" s="98">
        <f t="shared" si="153"/>
        <v>0</v>
      </c>
      <c r="AM108" s="98">
        <f t="shared" si="153"/>
        <v>0</v>
      </c>
      <c r="AN108" s="98">
        <f t="shared" si="153"/>
        <v>0</v>
      </c>
      <c r="AO108" s="98">
        <f t="shared" si="153"/>
        <v>3600</v>
      </c>
      <c r="AP108" s="98">
        <f t="shared" si="153"/>
        <v>0</v>
      </c>
      <c r="AQ108" s="99"/>
      <c r="AR108" s="378"/>
      <c r="AS108" s="269">
        <f>AO108+AL108+AI108+AF108+AC108+Z108+W108+T108+Q108+N108+K108+H108</f>
        <v>10000</v>
      </c>
      <c r="AT108" s="269">
        <f>AP108+AM108+AJ108+AG108+AD108+AA108+X108+U108+R108+O108+L108+I108</f>
        <v>0</v>
      </c>
    </row>
    <row r="109" spans="1:46" ht="31.2" hidden="1" x14ac:dyDescent="0.3">
      <c r="A109" s="369"/>
      <c r="B109" s="370"/>
      <c r="C109" s="371"/>
      <c r="D109" s="129" t="s">
        <v>37</v>
      </c>
      <c r="E109" s="98"/>
      <c r="F109" s="98"/>
      <c r="G109" s="110"/>
      <c r="H109" s="98"/>
      <c r="I109" s="98"/>
      <c r="J109" s="112"/>
      <c r="K109" s="98"/>
      <c r="L109" s="98"/>
      <c r="M109" s="98"/>
      <c r="N109" s="98"/>
      <c r="O109" s="98"/>
      <c r="P109" s="98"/>
      <c r="Q109" s="98"/>
      <c r="R109" s="98"/>
      <c r="S109" s="98"/>
      <c r="T109" s="98"/>
      <c r="U109" s="98"/>
      <c r="V109" s="98"/>
      <c r="W109" s="98"/>
      <c r="X109" s="98"/>
      <c r="Y109" s="98"/>
      <c r="Z109" s="98"/>
      <c r="AA109" s="98"/>
      <c r="AB109" s="99"/>
      <c r="AC109" s="98"/>
      <c r="AD109" s="98"/>
      <c r="AE109" s="99"/>
      <c r="AF109" s="98"/>
      <c r="AG109" s="98"/>
      <c r="AH109" s="99"/>
      <c r="AI109" s="98"/>
      <c r="AJ109" s="98"/>
      <c r="AK109" s="98"/>
      <c r="AL109" s="98"/>
      <c r="AM109" s="98"/>
      <c r="AN109" s="98"/>
      <c r="AO109" s="160"/>
      <c r="AP109" s="98"/>
      <c r="AQ109" s="99"/>
      <c r="AR109" s="365"/>
    </row>
    <row r="110" spans="1:46" ht="32.4" hidden="1" customHeight="1" x14ac:dyDescent="0.3">
      <c r="A110" s="369"/>
      <c r="B110" s="370"/>
      <c r="C110" s="371"/>
      <c r="D110" s="129" t="s">
        <v>2</v>
      </c>
      <c r="E110" s="98">
        <f>E53-E47</f>
        <v>8900</v>
      </c>
      <c r="F110" s="98">
        <f>F53-F47</f>
        <v>0</v>
      </c>
      <c r="G110" s="110"/>
      <c r="H110" s="98">
        <f t="shared" ref="H110:AQ110" si="154">H53-H47</f>
        <v>0</v>
      </c>
      <c r="I110" s="98">
        <f t="shared" si="154"/>
        <v>0</v>
      </c>
      <c r="J110" s="98">
        <f t="shared" si="154"/>
        <v>0</v>
      </c>
      <c r="K110" s="98">
        <f t="shared" si="154"/>
        <v>0</v>
      </c>
      <c r="L110" s="98">
        <f t="shared" si="154"/>
        <v>0</v>
      </c>
      <c r="M110" s="98">
        <f t="shared" si="154"/>
        <v>0</v>
      </c>
      <c r="N110" s="98">
        <f t="shared" si="154"/>
        <v>0</v>
      </c>
      <c r="O110" s="98">
        <f t="shared" si="154"/>
        <v>0</v>
      </c>
      <c r="P110" s="98">
        <f t="shared" si="154"/>
        <v>0</v>
      </c>
      <c r="Q110" s="98">
        <f t="shared" si="154"/>
        <v>0</v>
      </c>
      <c r="R110" s="98">
        <f t="shared" si="154"/>
        <v>0</v>
      </c>
      <c r="S110" s="98">
        <f t="shared" si="154"/>
        <v>0</v>
      </c>
      <c r="T110" s="98">
        <f t="shared" si="154"/>
        <v>0</v>
      </c>
      <c r="U110" s="98">
        <f t="shared" si="154"/>
        <v>0</v>
      </c>
      <c r="V110" s="98">
        <f t="shared" si="154"/>
        <v>0</v>
      </c>
      <c r="W110" s="98">
        <f t="shared" si="154"/>
        <v>0</v>
      </c>
      <c r="X110" s="98">
        <f t="shared" si="154"/>
        <v>0</v>
      </c>
      <c r="Y110" s="98">
        <f t="shared" si="154"/>
        <v>0</v>
      </c>
      <c r="Z110" s="98">
        <f t="shared" si="154"/>
        <v>0</v>
      </c>
      <c r="AA110" s="98">
        <f t="shared" si="154"/>
        <v>0</v>
      </c>
      <c r="AB110" s="98">
        <f t="shared" si="154"/>
        <v>0</v>
      </c>
      <c r="AC110" s="98">
        <f t="shared" si="154"/>
        <v>0</v>
      </c>
      <c r="AD110" s="98">
        <f t="shared" si="154"/>
        <v>0</v>
      </c>
      <c r="AE110" s="98">
        <f t="shared" si="154"/>
        <v>0</v>
      </c>
      <c r="AF110" s="98">
        <f t="shared" si="154"/>
        <v>5696</v>
      </c>
      <c r="AG110" s="98">
        <f t="shared" si="154"/>
        <v>0</v>
      </c>
      <c r="AH110" s="98" t="e">
        <f t="shared" si="154"/>
        <v>#DIV/0!</v>
      </c>
      <c r="AI110" s="98">
        <f t="shared" si="154"/>
        <v>0</v>
      </c>
      <c r="AJ110" s="98">
        <f t="shared" si="154"/>
        <v>0</v>
      </c>
      <c r="AK110" s="98">
        <f t="shared" si="154"/>
        <v>0</v>
      </c>
      <c r="AL110" s="98">
        <f t="shared" si="154"/>
        <v>0</v>
      </c>
      <c r="AM110" s="98">
        <f t="shared" si="154"/>
        <v>0</v>
      </c>
      <c r="AN110" s="98">
        <f t="shared" si="154"/>
        <v>0</v>
      </c>
      <c r="AO110" s="98">
        <f t="shared" si="154"/>
        <v>3204</v>
      </c>
      <c r="AP110" s="98">
        <f t="shared" si="154"/>
        <v>0</v>
      </c>
      <c r="AQ110" s="98">
        <f t="shared" si="154"/>
        <v>0</v>
      </c>
      <c r="AR110" s="365"/>
    </row>
    <row r="111" spans="1:46" ht="20.25" hidden="1" customHeight="1" x14ac:dyDescent="0.3">
      <c r="A111" s="369"/>
      <c r="B111" s="370"/>
      <c r="C111" s="371"/>
      <c r="D111" s="266" t="s">
        <v>43</v>
      </c>
      <c r="E111" s="101">
        <f>E54-E48</f>
        <v>1100</v>
      </c>
      <c r="F111" s="101">
        <f>F54-F48</f>
        <v>0</v>
      </c>
      <c r="G111" s="113"/>
      <c r="H111" s="101">
        <f t="shared" ref="H111:AQ111" si="155">H54-H48</f>
        <v>0</v>
      </c>
      <c r="I111" s="101">
        <f t="shared" si="155"/>
        <v>0</v>
      </c>
      <c r="J111" s="101">
        <f t="shared" si="155"/>
        <v>0</v>
      </c>
      <c r="K111" s="101">
        <f t="shared" si="155"/>
        <v>0</v>
      </c>
      <c r="L111" s="101">
        <f t="shared" si="155"/>
        <v>0</v>
      </c>
      <c r="M111" s="101">
        <f t="shared" si="155"/>
        <v>0</v>
      </c>
      <c r="N111" s="101">
        <f t="shared" si="155"/>
        <v>0</v>
      </c>
      <c r="O111" s="101">
        <f t="shared" si="155"/>
        <v>0</v>
      </c>
      <c r="P111" s="101">
        <f t="shared" si="155"/>
        <v>0</v>
      </c>
      <c r="Q111" s="101">
        <f t="shared" si="155"/>
        <v>0</v>
      </c>
      <c r="R111" s="101">
        <f t="shared" si="155"/>
        <v>0</v>
      </c>
      <c r="S111" s="101">
        <f t="shared" si="155"/>
        <v>0</v>
      </c>
      <c r="T111" s="101">
        <f t="shared" si="155"/>
        <v>0</v>
      </c>
      <c r="U111" s="101">
        <f t="shared" si="155"/>
        <v>0</v>
      </c>
      <c r="V111" s="101">
        <f t="shared" si="155"/>
        <v>0</v>
      </c>
      <c r="W111" s="101">
        <f t="shared" si="155"/>
        <v>0</v>
      </c>
      <c r="X111" s="101">
        <f t="shared" si="155"/>
        <v>0</v>
      </c>
      <c r="Y111" s="101">
        <f t="shared" si="155"/>
        <v>0</v>
      </c>
      <c r="Z111" s="101">
        <f t="shared" si="155"/>
        <v>0</v>
      </c>
      <c r="AA111" s="101">
        <f t="shared" si="155"/>
        <v>0</v>
      </c>
      <c r="AB111" s="101">
        <f t="shared" si="155"/>
        <v>0</v>
      </c>
      <c r="AC111" s="101">
        <f t="shared" si="155"/>
        <v>0</v>
      </c>
      <c r="AD111" s="101">
        <f t="shared" si="155"/>
        <v>0</v>
      </c>
      <c r="AE111" s="101" t="e">
        <f t="shared" si="155"/>
        <v>#DIV/0!</v>
      </c>
      <c r="AF111" s="101">
        <f t="shared" si="155"/>
        <v>704</v>
      </c>
      <c r="AG111" s="101">
        <f t="shared" si="155"/>
        <v>0</v>
      </c>
      <c r="AH111" s="101">
        <f t="shared" si="155"/>
        <v>0</v>
      </c>
      <c r="AI111" s="101">
        <f t="shared" si="155"/>
        <v>0</v>
      </c>
      <c r="AJ111" s="101">
        <f t="shared" si="155"/>
        <v>0</v>
      </c>
      <c r="AK111" s="101">
        <f t="shared" si="155"/>
        <v>0</v>
      </c>
      <c r="AL111" s="101">
        <f t="shared" si="155"/>
        <v>0</v>
      </c>
      <c r="AM111" s="101">
        <f t="shared" si="155"/>
        <v>0</v>
      </c>
      <c r="AN111" s="101">
        <f t="shared" si="155"/>
        <v>0</v>
      </c>
      <c r="AO111" s="101">
        <f t="shared" si="155"/>
        <v>396</v>
      </c>
      <c r="AP111" s="101">
        <f t="shared" si="155"/>
        <v>0</v>
      </c>
      <c r="AQ111" s="101">
        <f t="shared" si="155"/>
        <v>0</v>
      </c>
      <c r="AR111" s="365"/>
    </row>
    <row r="112" spans="1:46" ht="31.2" hidden="1" customHeight="1" x14ac:dyDescent="0.3">
      <c r="A112" s="369"/>
      <c r="B112" s="370"/>
      <c r="C112" s="371"/>
      <c r="D112" s="265" t="s">
        <v>265</v>
      </c>
      <c r="E112" s="105"/>
      <c r="F112" s="191"/>
      <c r="G112" s="100"/>
      <c r="H112" s="105"/>
      <c r="I112" s="105"/>
      <c r="J112" s="118"/>
      <c r="K112" s="105"/>
      <c r="L112" s="105"/>
      <c r="M112" s="104"/>
      <c r="N112" s="105"/>
      <c r="O112" s="105"/>
      <c r="P112" s="104"/>
      <c r="Q112" s="105"/>
      <c r="R112" s="105"/>
      <c r="S112" s="104"/>
      <c r="T112" s="105"/>
      <c r="U112" s="106"/>
      <c r="V112" s="104"/>
      <c r="W112" s="105"/>
      <c r="X112" s="105"/>
      <c r="Y112" s="104"/>
      <c r="Z112" s="105"/>
      <c r="AA112" s="118"/>
      <c r="AB112" s="107"/>
      <c r="AC112" s="105"/>
      <c r="AD112" s="118"/>
      <c r="AE112" s="107"/>
      <c r="AF112" s="105"/>
      <c r="AG112" s="118"/>
      <c r="AH112" s="107"/>
      <c r="AI112" s="105"/>
      <c r="AJ112" s="118"/>
      <c r="AK112" s="104"/>
      <c r="AL112" s="105"/>
      <c r="AM112" s="118"/>
      <c r="AN112" s="104"/>
      <c r="AO112" s="185"/>
      <c r="AP112" s="118"/>
      <c r="AQ112" s="107"/>
      <c r="AR112" s="365"/>
      <c r="AS112" s="269">
        <f>AO112+AL112+AI112+AF112+AC112+Z112+W112+T112+Q112+N112+K112+H112</f>
        <v>0</v>
      </c>
      <c r="AT112" s="269">
        <f>AP112+AM112+AJ112+AG112+AD112+AA112+X112+U112+R112+O112+L112+I112</f>
        <v>0</v>
      </c>
    </row>
    <row r="113" spans="1:46" ht="21" customHeight="1" x14ac:dyDescent="0.3">
      <c r="A113" s="372" t="s">
        <v>384</v>
      </c>
      <c r="B113" s="373"/>
      <c r="C113" s="374"/>
      <c r="D113" s="260" t="s">
        <v>41</v>
      </c>
      <c r="E113" s="98">
        <f>E99</f>
        <v>2755.3480000000004</v>
      </c>
      <c r="F113" s="188"/>
      <c r="G113" s="110"/>
      <c r="H113" s="98"/>
      <c r="I113" s="98"/>
      <c r="J113" s="112"/>
      <c r="K113" s="98"/>
      <c r="L113" s="98"/>
      <c r="M113" s="98"/>
      <c r="N113" s="98"/>
      <c r="O113" s="98"/>
      <c r="P113" s="98"/>
      <c r="Q113" s="98"/>
      <c r="R113" s="98"/>
      <c r="S113" s="98"/>
      <c r="T113" s="98"/>
      <c r="U113" s="98"/>
      <c r="V113" s="98"/>
      <c r="W113" s="98"/>
      <c r="X113" s="98"/>
      <c r="Y113" s="98"/>
      <c r="Z113" s="98"/>
      <c r="AA113" s="112"/>
      <c r="AB113" s="111"/>
      <c r="AC113" s="98"/>
      <c r="AD113" s="112"/>
      <c r="AE113" s="111"/>
      <c r="AF113" s="98"/>
      <c r="AG113" s="112"/>
      <c r="AH113" s="111"/>
      <c r="AI113" s="98"/>
      <c r="AJ113" s="112"/>
      <c r="AK113" s="110"/>
      <c r="AL113" s="98"/>
      <c r="AM113" s="116"/>
      <c r="AN113" s="110"/>
      <c r="AO113" s="160">
        <f>AO99</f>
        <v>2755.3480000000004</v>
      </c>
      <c r="AP113" s="98"/>
      <c r="AQ113" s="111"/>
      <c r="AR113" s="378"/>
      <c r="AS113" s="269">
        <f>AO113+AL113+AI113+AF113+AC113+Z113+W113+T113+Q113+N113+K113+H113</f>
        <v>2755.3480000000004</v>
      </c>
      <c r="AT113" s="269">
        <f>AP113+AM113+AJ113+AG113+AD113+AA113+X113+U113+R113+O113+L113+I113</f>
        <v>0</v>
      </c>
    </row>
    <row r="114" spans="1:46" ht="35.25" customHeight="1" x14ac:dyDescent="0.3">
      <c r="A114" s="375"/>
      <c r="B114" s="376"/>
      <c r="C114" s="377"/>
      <c r="D114" s="129" t="s">
        <v>37</v>
      </c>
      <c r="E114" s="98">
        <f>E100</f>
        <v>100.4</v>
      </c>
      <c r="F114" s="188"/>
      <c r="G114" s="110"/>
      <c r="H114" s="98"/>
      <c r="I114" s="98"/>
      <c r="J114" s="112"/>
      <c r="K114" s="98"/>
      <c r="L114" s="98"/>
      <c r="M114" s="98"/>
      <c r="N114" s="98"/>
      <c r="O114" s="98"/>
      <c r="P114" s="98"/>
      <c r="Q114" s="98"/>
      <c r="R114" s="98"/>
      <c r="S114" s="98"/>
      <c r="T114" s="98"/>
      <c r="U114" s="98"/>
      <c r="V114" s="98"/>
      <c r="W114" s="98"/>
      <c r="X114" s="98"/>
      <c r="Y114" s="98"/>
      <c r="Z114" s="98"/>
      <c r="AA114" s="112"/>
      <c r="AB114" s="111"/>
      <c r="AC114" s="98"/>
      <c r="AD114" s="112"/>
      <c r="AE114" s="111"/>
      <c r="AF114" s="98"/>
      <c r="AG114" s="112"/>
      <c r="AH114" s="111"/>
      <c r="AI114" s="98"/>
      <c r="AJ114" s="112"/>
      <c r="AK114" s="110"/>
      <c r="AL114" s="98"/>
      <c r="AM114" s="112"/>
      <c r="AN114" s="110"/>
      <c r="AO114" s="160">
        <f>AO100</f>
        <v>100.4</v>
      </c>
      <c r="AP114" s="98"/>
      <c r="AQ114" s="111"/>
      <c r="AR114" s="365"/>
    </row>
    <row r="115" spans="1:46" ht="31.2" customHeight="1" x14ac:dyDescent="0.3">
      <c r="A115" s="375"/>
      <c r="B115" s="376"/>
      <c r="C115" s="377"/>
      <c r="D115" s="129" t="s">
        <v>2</v>
      </c>
      <c r="E115" s="98">
        <f>E101</f>
        <v>2519.2000000000003</v>
      </c>
      <c r="F115" s="190"/>
      <c r="G115" s="102"/>
      <c r="H115" s="101"/>
      <c r="I115" s="101"/>
      <c r="J115" s="115"/>
      <c r="K115" s="101"/>
      <c r="L115" s="98"/>
      <c r="M115" s="98"/>
      <c r="N115" s="98"/>
      <c r="O115" s="98"/>
      <c r="P115" s="98"/>
      <c r="Q115" s="98"/>
      <c r="R115" s="98"/>
      <c r="S115" s="98"/>
      <c r="T115" s="98"/>
      <c r="U115" s="98"/>
      <c r="V115" s="98"/>
      <c r="W115" s="98"/>
      <c r="X115" s="98"/>
      <c r="Y115" s="98"/>
      <c r="Z115" s="98"/>
      <c r="AA115" s="118"/>
      <c r="AB115" s="107"/>
      <c r="AC115" s="98"/>
      <c r="AD115" s="118"/>
      <c r="AE115" s="107"/>
      <c r="AF115" s="98"/>
      <c r="AG115" s="118"/>
      <c r="AH115" s="107"/>
      <c r="AI115" s="98"/>
      <c r="AJ115" s="118"/>
      <c r="AK115" s="104"/>
      <c r="AL115" s="98"/>
      <c r="AM115" s="115"/>
      <c r="AN115" s="102"/>
      <c r="AO115" s="160">
        <f>AO101</f>
        <v>2519.2000000000003</v>
      </c>
      <c r="AP115" s="101"/>
      <c r="AQ115" s="114"/>
      <c r="AR115" s="365"/>
    </row>
    <row r="116" spans="1:46" ht="24.75" customHeight="1" x14ac:dyDescent="0.3">
      <c r="A116" s="375"/>
      <c r="B116" s="376"/>
      <c r="C116" s="377"/>
      <c r="D116" s="266" t="s">
        <v>43</v>
      </c>
      <c r="E116" s="98">
        <f>E102</f>
        <v>135.74799999999999</v>
      </c>
      <c r="F116" s="190"/>
      <c r="G116" s="113"/>
      <c r="H116" s="101"/>
      <c r="I116" s="101"/>
      <c r="J116" s="102"/>
      <c r="K116" s="101"/>
      <c r="L116" s="101"/>
      <c r="M116" s="102"/>
      <c r="N116" s="101"/>
      <c r="O116" s="101"/>
      <c r="P116" s="102"/>
      <c r="Q116" s="101"/>
      <c r="R116" s="101"/>
      <c r="S116" s="102"/>
      <c r="T116" s="101"/>
      <c r="U116" s="103"/>
      <c r="V116" s="102"/>
      <c r="W116" s="101"/>
      <c r="X116" s="101"/>
      <c r="Y116" s="102"/>
      <c r="Z116" s="101"/>
      <c r="AA116" s="115"/>
      <c r="AB116" s="114"/>
      <c r="AC116" s="101"/>
      <c r="AD116" s="115"/>
      <c r="AE116" s="114"/>
      <c r="AF116" s="101"/>
      <c r="AG116" s="117"/>
      <c r="AH116" s="102"/>
      <c r="AI116" s="101"/>
      <c r="AJ116" s="117"/>
      <c r="AK116" s="102"/>
      <c r="AL116" s="101"/>
      <c r="AM116" s="117"/>
      <c r="AN116" s="102"/>
      <c r="AO116" s="160">
        <f>AO102</f>
        <v>135.74799999999999</v>
      </c>
      <c r="AP116" s="117"/>
      <c r="AQ116" s="102"/>
      <c r="AR116" s="365"/>
    </row>
    <row r="117" spans="1:46" ht="31.2" customHeight="1" x14ac:dyDescent="0.3">
      <c r="A117" s="375"/>
      <c r="B117" s="376"/>
      <c r="C117" s="377"/>
      <c r="D117" s="265" t="s">
        <v>265</v>
      </c>
      <c r="E117" s="105"/>
      <c r="F117" s="191"/>
      <c r="G117" s="100"/>
      <c r="H117" s="105"/>
      <c r="I117" s="105"/>
      <c r="J117" s="118"/>
      <c r="K117" s="105"/>
      <c r="L117" s="105"/>
      <c r="M117" s="104"/>
      <c r="N117" s="105"/>
      <c r="O117" s="105"/>
      <c r="P117" s="104"/>
      <c r="Q117" s="105"/>
      <c r="R117" s="105"/>
      <c r="S117" s="104"/>
      <c r="T117" s="105"/>
      <c r="U117" s="106"/>
      <c r="V117" s="104"/>
      <c r="W117" s="105"/>
      <c r="X117" s="105"/>
      <c r="Y117" s="104"/>
      <c r="Z117" s="105"/>
      <c r="AA117" s="118"/>
      <c r="AB117" s="107"/>
      <c r="AC117" s="105"/>
      <c r="AD117" s="118"/>
      <c r="AE117" s="107"/>
      <c r="AF117" s="105"/>
      <c r="AG117" s="118"/>
      <c r="AH117" s="107"/>
      <c r="AI117" s="105"/>
      <c r="AJ117" s="118"/>
      <c r="AK117" s="104"/>
      <c r="AL117" s="105"/>
      <c r="AM117" s="118"/>
      <c r="AN117" s="104"/>
      <c r="AO117" s="185"/>
      <c r="AP117" s="118"/>
      <c r="AQ117" s="107"/>
      <c r="AR117" s="365"/>
    </row>
    <row r="118" spans="1:46" ht="21" customHeight="1" x14ac:dyDescent="0.3">
      <c r="A118" s="372" t="s">
        <v>362</v>
      </c>
      <c r="B118" s="373"/>
      <c r="C118" s="374"/>
      <c r="D118" s="260" t="s">
        <v>41</v>
      </c>
      <c r="E118" s="98">
        <f>E65</f>
        <v>6957.9</v>
      </c>
      <c r="F118" s="98">
        <f>F65</f>
        <v>0</v>
      </c>
      <c r="G118" s="101">
        <f t="shared" ref="G118" si="156">SUM(F118/E118*100)</f>
        <v>0</v>
      </c>
      <c r="H118" s="98">
        <f t="shared" ref="H118:AA118" si="157">H65</f>
        <v>0</v>
      </c>
      <c r="I118" s="98">
        <f t="shared" si="157"/>
        <v>0</v>
      </c>
      <c r="J118" s="98">
        <f t="shared" si="157"/>
        <v>0</v>
      </c>
      <c r="K118" s="98">
        <f t="shared" si="157"/>
        <v>0</v>
      </c>
      <c r="L118" s="98">
        <f t="shared" si="157"/>
        <v>0</v>
      </c>
      <c r="M118" s="98">
        <f t="shared" si="157"/>
        <v>0</v>
      </c>
      <c r="N118" s="98">
        <f t="shared" si="157"/>
        <v>0</v>
      </c>
      <c r="O118" s="98">
        <f t="shared" si="157"/>
        <v>0</v>
      </c>
      <c r="P118" s="98">
        <f t="shared" si="157"/>
        <v>0</v>
      </c>
      <c r="Q118" s="98">
        <f t="shared" si="157"/>
        <v>0</v>
      </c>
      <c r="R118" s="98">
        <f t="shared" si="157"/>
        <v>0</v>
      </c>
      <c r="S118" s="98">
        <f t="shared" si="157"/>
        <v>0</v>
      </c>
      <c r="T118" s="98">
        <f t="shared" si="157"/>
        <v>0</v>
      </c>
      <c r="U118" s="98">
        <f t="shared" si="157"/>
        <v>0</v>
      </c>
      <c r="V118" s="98">
        <f t="shared" si="157"/>
        <v>0</v>
      </c>
      <c r="W118" s="98">
        <f t="shared" si="157"/>
        <v>0</v>
      </c>
      <c r="X118" s="98">
        <f t="shared" si="157"/>
        <v>0</v>
      </c>
      <c r="Y118" s="98">
        <f t="shared" si="157"/>
        <v>0</v>
      </c>
      <c r="Z118" s="98">
        <f t="shared" si="157"/>
        <v>6957.9</v>
      </c>
      <c r="AA118" s="98">
        <f t="shared" si="157"/>
        <v>0</v>
      </c>
      <c r="AB118" s="98">
        <f t="shared" ref="AB118" si="158">AA118/Z118*100</f>
        <v>0</v>
      </c>
      <c r="AC118" s="98">
        <f t="shared" ref="AC118:AQ118" si="159">AC65</f>
        <v>0</v>
      </c>
      <c r="AD118" s="98">
        <f t="shared" si="159"/>
        <v>0</v>
      </c>
      <c r="AE118" s="98">
        <f t="shared" si="159"/>
        <v>0</v>
      </c>
      <c r="AF118" s="98">
        <f t="shared" si="159"/>
        <v>0</v>
      </c>
      <c r="AG118" s="98">
        <f t="shared" si="159"/>
        <v>0</v>
      </c>
      <c r="AH118" s="98">
        <f t="shared" si="159"/>
        <v>0</v>
      </c>
      <c r="AI118" s="98">
        <f t="shared" si="159"/>
        <v>0</v>
      </c>
      <c r="AJ118" s="98">
        <f t="shared" si="159"/>
        <v>0</v>
      </c>
      <c r="AK118" s="98">
        <f t="shared" si="159"/>
        <v>0</v>
      </c>
      <c r="AL118" s="98">
        <f t="shared" si="159"/>
        <v>0</v>
      </c>
      <c r="AM118" s="98">
        <f t="shared" si="159"/>
        <v>0</v>
      </c>
      <c r="AN118" s="98">
        <f t="shared" si="159"/>
        <v>0</v>
      </c>
      <c r="AO118" s="98">
        <f t="shared" si="159"/>
        <v>0</v>
      </c>
      <c r="AP118" s="98">
        <f t="shared" si="159"/>
        <v>0</v>
      </c>
      <c r="AQ118" s="98">
        <f t="shared" si="159"/>
        <v>0</v>
      </c>
      <c r="AR118" s="378"/>
    </row>
    <row r="119" spans="1:46" ht="35.25" customHeight="1" x14ac:dyDescent="0.3">
      <c r="A119" s="375"/>
      <c r="B119" s="376"/>
      <c r="C119" s="377"/>
      <c r="D119" s="129" t="s">
        <v>37</v>
      </c>
      <c r="E119" s="98"/>
      <c r="F119" s="188"/>
      <c r="G119" s="101"/>
      <c r="H119" s="98"/>
      <c r="I119" s="98"/>
      <c r="J119" s="112"/>
      <c r="K119" s="98"/>
      <c r="L119" s="98"/>
      <c r="M119" s="98"/>
      <c r="N119" s="98"/>
      <c r="O119" s="98"/>
      <c r="P119" s="98"/>
      <c r="Q119" s="98"/>
      <c r="R119" s="98"/>
      <c r="S119" s="98"/>
      <c r="T119" s="98"/>
      <c r="U119" s="98"/>
      <c r="V119" s="98"/>
      <c r="W119" s="98"/>
      <c r="X119" s="98"/>
      <c r="Y119" s="98"/>
      <c r="Z119" s="98"/>
      <c r="AA119" s="112"/>
      <c r="AB119" s="111"/>
      <c r="AC119" s="98"/>
      <c r="AD119" s="112"/>
      <c r="AE119" s="111"/>
      <c r="AF119" s="98"/>
      <c r="AG119" s="112"/>
      <c r="AH119" s="111"/>
      <c r="AI119" s="98"/>
      <c r="AJ119" s="112"/>
      <c r="AK119" s="110"/>
      <c r="AL119" s="98"/>
      <c r="AM119" s="112"/>
      <c r="AN119" s="110"/>
      <c r="AO119" s="160"/>
      <c r="AP119" s="98"/>
      <c r="AQ119" s="111"/>
      <c r="AR119" s="365"/>
    </row>
    <row r="120" spans="1:46" ht="31.2" customHeight="1" x14ac:dyDescent="0.3">
      <c r="A120" s="375"/>
      <c r="B120" s="376"/>
      <c r="C120" s="377"/>
      <c r="D120" s="129" t="s">
        <v>2</v>
      </c>
      <c r="E120" s="101">
        <f>E68</f>
        <v>6957.9</v>
      </c>
      <c r="F120" s="101">
        <f>F68</f>
        <v>0</v>
      </c>
      <c r="G120" s="101">
        <f>SUM(F120/E120*100)</f>
        <v>0</v>
      </c>
      <c r="H120" s="101">
        <f t="shared" ref="H120:AA120" si="160">H66</f>
        <v>0</v>
      </c>
      <c r="I120" s="101">
        <f t="shared" si="160"/>
        <v>0</v>
      </c>
      <c r="J120" s="101">
        <f t="shared" si="160"/>
        <v>0</v>
      </c>
      <c r="K120" s="101">
        <f t="shared" si="160"/>
        <v>0</v>
      </c>
      <c r="L120" s="101">
        <f t="shared" si="160"/>
        <v>0</v>
      </c>
      <c r="M120" s="101">
        <f t="shared" si="160"/>
        <v>0</v>
      </c>
      <c r="N120" s="101">
        <f t="shared" si="160"/>
        <v>0</v>
      </c>
      <c r="O120" s="101">
        <f t="shared" si="160"/>
        <v>0</v>
      </c>
      <c r="P120" s="101">
        <f t="shared" si="160"/>
        <v>0</v>
      </c>
      <c r="Q120" s="101">
        <f t="shared" si="160"/>
        <v>0</v>
      </c>
      <c r="R120" s="101">
        <f t="shared" si="160"/>
        <v>0</v>
      </c>
      <c r="S120" s="101">
        <f t="shared" si="160"/>
        <v>0</v>
      </c>
      <c r="T120" s="101">
        <f t="shared" si="160"/>
        <v>0</v>
      </c>
      <c r="U120" s="101">
        <f t="shared" si="160"/>
        <v>0</v>
      </c>
      <c r="V120" s="101">
        <f t="shared" si="160"/>
        <v>0</v>
      </c>
      <c r="W120" s="101">
        <f t="shared" si="160"/>
        <v>0</v>
      </c>
      <c r="X120" s="101">
        <f t="shared" si="160"/>
        <v>0</v>
      </c>
      <c r="Y120" s="101">
        <f t="shared" si="160"/>
        <v>0</v>
      </c>
      <c r="Z120" s="101">
        <f t="shared" si="160"/>
        <v>6957.9</v>
      </c>
      <c r="AA120" s="101">
        <f t="shared" si="160"/>
        <v>0</v>
      </c>
      <c r="AB120" s="98">
        <f t="shared" ref="AB120" si="161">AA120/Z120*100</f>
        <v>0</v>
      </c>
      <c r="AC120" s="101">
        <f t="shared" ref="AC120:AP120" si="162">AC66</f>
        <v>0</v>
      </c>
      <c r="AD120" s="101">
        <f t="shared" si="162"/>
        <v>0</v>
      </c>
      <c r="AE120" s="101">
        <f t="shared" si="162"/>
        <v>0</v>
      </c>
      <c r="AF120" s="101">
        <f t="shared" si="162"/>
        <v>0</v>
      </c>
      <c r="AG120" s="101">
        <f t="shared" si="162"/>
        <v>0</v>
      </c>
      <c r="AH120" s="101">
        <f t="shared" si="162"/>
        <v>0</v>
      </c>
      <c r="AI120" s="101">
        <f t="shared" si="162"/>
        <v>0</v>
      </c>
      <c r="AJ120" s="101">
        <f t="shared" si="162"/>
        <v>0</v>
      </c>
      <c r="AK120" s="101">
        <f t="shared" si="162"/>
        <v>0</v>
      </c>
      <c r="AL120" s="101">
        <f t="shared" si="162"/>
        <v>0</v>
      </c>
      <c r="AM120" s="101">
        <f t="shared" si="162"/>
        <v>0</v>
      </c>
      <c r="AN120" s="101">
        <f t="shared" si="162"/>
        <v>0</v>
      </c>
      <c r="AO120" s="101">
        <f t="shared" si="162"/>
        <v>0</v>
      </c>
      <c r="AP120" s="101">
        <f t="shared" si="162"/>
        <v>0</v>
      </c>
      <c r="AQ120" s="114"/>
      <c r="AR120" s="365"/>
    </row>
    <row r="121" spans="1:46" ht="24.75" customHeight="1" x14ac:dyDescent="0.3">
      <c r="A121" s="375"/>
      <c r="B121" s="376"/>
      <c r="C121" s="377"/>
      <c r="D121" s="266" t="s">
        <v>43</v>
      </c>
      <c r="E121" s="101"/>
      <c r="F121" s="190"/>
      <c r="G121" s="113"/>
      <c r="H121" s="101"/>
      <c r="I121" s="101"/>
      <c r="J121" s="102"/>
      <c r="K121" s="101"/>
      <c r="L121" s="101"/>
      <c r="M121" s="102"/>
      <c r="N121" s="101"/>
      <c r="O121" s="101"/>
      <c r="P121" s="102"/>
      <c r="Q121" s="101"/>
      <c r="R121" s="101"/>
      <c r="S121" s="102"/>
      <c r="T121" s="101"/>
      <c r="U121" s="103"/>
      <c r="V121" s="102"/>
      <c r="W121" s="101"/>
      <c r="X121" s="101"/>
      <c r="Y121" s="102"/>
      <c r="Z121" s="101"/>
      <c r="AA121" s="115"/>
      <c r="AB121" s="114"/>
      <c r="AC121" s="101"/>
      <c r="AD121" s="115"/>
      <c r="AE121" s="114"/>
      <c r="AF121" s="101"/>
      <c r="AG121" s="117"/>
      <c r="AH121" s="102"/>
      <c r="AI121" s="101"/>
      <c r="AJ121" s="117"/>
      <c r="AK121" s="102"/>
      <c r="AL121" s="101"/>
      <c r="AM121" s="117"/>
      <c r="AN121" s="102"/>
      <c r="AO121" s="186"/>
      <c r="AP121" s="117"/>
      <c r="AQ121" s="102"/>
      <c r="AR121" s="365"/>
    </row>
    <row r="122" spans="1:46" ht="31.2" customHeight="1" x14ac:dyDescent="0.3">
      <c r="A122" s="375"/>
      <c r="B122" s="376"/>
      <c r="C122" s="377"/>
      <c r="D122" s="265" t="s">
        <v>265</v>
      </c>
      <c r="E122" s="105"/>
      <c r="F122" s="191"/>
      <c r="G122" s="100"/>
      <c r="H122" s="105"/>
      <c r="I122" s="105"/>
      <c r="J122" s="118"/>
      <c r="K122" s="105"/>
      <c r="L122" s="105"/>
      <c r="M122" s="104"/>
      <c r="N122" s="105"/>
      <c r="O122" s="105"/>
      <c r="P122" s="104"/>
      <c r="Q122" s="105"/>
      <c r="R122" s="105"/>
      <c r="S122" s="104"/>
      <c r="T122" s="105"/>
      <c r="U122" s="106"/>
      <c r="V122" s="104"/>
      <c r="W122" s="105"/>
      <c r="X122" s="105"/>
      <c r="Y122" s="104"/>
      <c r="Z122" s="105"/>
      <c r="AA122" s="118"/>
      <c r="AB122" s="107"/>
      <c r="AC122" s="105"/>
      <c r="AD122" s="118"/>
      <c r="AE122" s="107"/>
      <c r="AF122" s="105"/>
      <c r="AG122" s="118"/>
      <c r="AH122" s="107"/>
      <c r="AI122" s="105"/>
      <c r="AJ122" s="118"/>
      <c r="AK122" s="104"/>
      <c r="AL122" s="105"/>
      <c r="AM122" s="118"/>
      <c r="AN122" s="104"/>
      <c r="AO122" s="185"/>
      <c r="AP122" s="118"/>
      <c r="AQ122" s="107"/>
      <c r="AR122" s="365"/>
    </row>
    <row r="123" spans="1:46" ht="21" customHeight="1" x14ac:dyDescent="0.3">
      <c r="A123" s="372" t="s">
        <v>363</v>
      </c>
      <c r="B123" s="373"/>
      <c r="C123" s="374"/>
      <c r="D123" s="260" t="s">
        <v>41</v>
      </c>
      <c r="E123" s="98">
        <f>E125+E126</f>
        <v>0</v>
      </c>
      <c r="F123" s="98">
        <f>F125+F126</f>
        <v>0</v>
      </c>
      <c r="G123" s="110" t="e">
        <f>SUM(F123/E123)</f>
        <v>#DIV/0!</v>
      </c>
      <c r="H123" s="98">
        <f>H125+H126</f>
        <v>0</v>
      </c>
      <c r="I123" s="98">
        <f t="shared" ref="I123:AP123" si="163">I125+I126</f>
        <v>0</v>
      </c>
      <c r="J123" s="98">
        <f t="shared" si="163"/>
        <v>0</v>
      </c>
      <c r="K123" s="98">
        <f t="shared" si="163"/>
        <v>0</v>
      </c>
      <c r="L123" s="98">
        <f t="shared" si="163"/>
        <v>0</v>
      </c>
      <c r="M123" s="98" t="e">
        <f>L123/K123*100</f>
        <v>#DIV/0!</v>
      </c>
      <c r="N123" s="98">
        <f t="shared" si="163"/>
        <v>0</v>
      </c>
      <c r="O123" s="98">
        <f t="shared" si="163"/>
        <v>0</v>
      </c>
      <c r="P123" s="98">
        <f t="shared" si="163"/>
        <v>0</v>
      </c>
      <c r="Q123" s="98">
        <f t="shared" si="163"/>
        <v>0</v>
      </c>
      <c r="R123" s="98">
        <f t="shared" si="163"/>
        <v>0</v>
      </c>
      <c r="S123" s="98" t="e">
        <f t="shared" ref="S123:S125" si="164">R123/Q123*100</f>
        <v>#DIV/0!</v>
      </c>
      <c r="T123" s="98">
        <f t="shared" si="163"/>
        <v>0</v>
      </c>
      <c r="U123" s="98">
        <f t="shared" si="163"/>
        <v>0</v>
      </c>
      <c r="V123" s="98">
        <f t="shared" si="163"/>
        <v>0</v>
      </c>
      <c r="W123" s="98">
        <f t="shared" si="163"/>
        <v>0</v>
      </c>
      <c r="X123" s="98">
        <f t="shared" si="163"/>
        <v>0</v>
      </c>
      <c r="Y123" s="98" t="e">
        <f>X123/W123*100</f>
        <v>#DIV/0!</v>
      </c>
      <c r="Z123" s="98">
        <f t="shared" si="163"/>
        <v>0</v>
      </c>
      <c r="AA123" s="98">
        <f t="shared" si="163"/>
        <v>0</v>
      </c>
      <c r="AB123" s="98" t="e">
        <f t="shared" ref="AB123" si="165">AA123/Z123*100</f>
        <v>#DIV/0!</v>
      </c>
      <c r="AC123" s="98">
        <f t="shared" si="163"/>
        <v>0</v>
      </c>
      <c r="AD123" s="98">
        <f t="shared" si="163"/>
        <v>0</v>
      </c>
      <c r="AE123" s="98">
        <f t="shared" si="163"/>
        <v>0</v>
      </c>
      <c r="AF123" s="98">
        <f t="shared" si="163"/>
        <v>0</v>
      </c>
      <c r="AG123" s="98">
        <f t="shared" si="163"/>
        <v>0</v>
      </c>
      <c r="AH123" s="98" t="e">
        <f t="shared" ref="AH123" si="166">AG123/AF123*100</f>
        <v>#DIV/0!</v>
      </c>
      <c r="AI123" s="98">
        <f t="shared" si="163"/>
        <v>0</v>
      </c>
      <c r="AJ123" s="98">
        <f t="shared" si="163"/>
        <v>0</v>
      </c>
      <c r="AK123" s="98">
        <f t="shared" si="163"/>
        <v>0</v>
      </c>
      <c r="AL123" s="98">
        <f t="shared" si="163"/>
        <v>0</v>
      </c>
      <c r="AM123" s="98">
        <f t="shared" si="163"/>
        <v>0</v>
      </c>
      <c r="AN123" s="98">
        <f t="shared" si="163"/>
        <v>0</v>
      </c>
      <c r="AO123" s="98">
        <f t="shared" si="163"/>
        <v>0</v>
      </c>
      <c r="AP123" s="98">
        <f t="shared" si="163"/>
        <v>0</v>
      </c>
      <c r="AQ123" s="111"/>
      <c r="AR123" s="378"/>
      <c r="AS123" s="269">
        <f>AO123+AL123+AI123+AF123+AC123+Z123+W123+T123+Q123+N123+K123+H123</f>
        <v>0</v>
      </c>
      <c r="AT123" s="269">
        <f>AP123+AM123+AJ123+AG123+AD123+AA123+X123+U123+R123+O123+L123+I123</f>
        <v>0</v>
      </c>
    </row>
    <row r="124" spans="1:46" ht="35.25" customHeight="1" x14ac:dyDescent="0.3">
      <c r="A124" s="375"/>
      <c r="B124" s="376"/>
      <c r="C124" s="377"/>
      <c r="D124" s="129" t="s">
        <v>37</v>
      </c>
      <c r="E124" s="98"/>
      <c r="F124" s="188"/>
      <c r="G124" s="110"/>
      <c r="H124" s="98"/>
      <c r="I124" s="98"/>
      <c r="J124" s="98"/>
      <c r="K124" s="98"/>
      <c r="L124" s="98"/>
      <c r="M124" s="98"/>
      <c r="N124" s="98"/>
      <c r="O124" s="98"/>
      <c r="P124" s="98"/>
      <c r="Q124" s="98"/>
      <c r="R124" s="98"/>
      <c r="S124" s="98"/>
      <c r="T124" s="98"/>
      <c r="U124" s="98"/>
      <c r="V124" s="98"/>
      <c r="W124" s="98"/>
      <c r="X124" s="98"/>
      <c r="Y124" s="98"/>
      <c r="Z124" s="98"/>
      <c r="AA124" s="98"/>
      <c r="AB124" s="98"/>
      <c r="AC124" s="98"/>
      <c r="AD124" s="98"/>
      <c r="AE124" s="98"/>
      <c r="AF124" s="98"/>
      <c r="AG124" s="98"/>
      <c r="AH124" s="98"/>
      <c r="AI124" s="98"/>
      <c r="AJ124" s="98"/>
      <c r="AK124" s="98"/>
      <c r="AL124" s="98"/>
      <c r="AM124" s="98"/>
      <c r="AN124" s="98"/>
      <c r="AO124" s="98"/>
      <c r="AP124" s="98"/>
      <c r="AQ124" s="111"/>
      <c r="AR124" s="365"/>
    </row>
    <row r="125" spans="1:46" ht="31.2" customHeight="1" x14ac:dyDescent="0.3">
      <c r="A125" s="375"/>
      <c r="B125" s="376"/>
      <c r="C125" s="377"/>
      <c r="D125" s="129" t="s">
        <v>2</v>
      </c>
      <c r="E125" s="101">
        <f>E70</f>
        <v>0</v>
      </c>
      <c r="F125" s="101">
        <f>F70</f>
        <v>0</v>
      </c>
      <c r="G125" s="110" t="e">
        <f t="shared" ref="G125" si="167">SUM(F125/E125)</f>
        <v>#DIV/0!</v>
      </c>
      <c r="H125" s="101">
        <f t="shared" ref="H125:R125" si="168">H70</f>
        <v>0</v>
      </c>
      <c r="I125" s="101">
        <f t="shared" si="168"/>
        <v>0</v>
      </c>
      <c r="J125" s="101">
        <f t="shared" si="168"/>
        <v>0</v>
      </c>
      <c r="K125" s="101">
        <f t="shared" si="168"/>
        <v>0</v>
      </c>
      <c r="L125" s="101">
        <f t="shared" si="168"/>
        <v>0</v>
      </c>
      <c r="M125" s="101">
        <f t="shared" si="168"/>
        <v>0</v>
      </c>
      <c r="N125" s="101">
        <f t="shared" si="168"/>
        <v>0</v>
      </c>
      <c r="O125" s="101">
        <f t="shared" si="168"/>
        <v>0</v>
      </c>
      <c r="P125" s="101">
        <f t="shared" si="168"/>
        <v>0</v>
      </c>
      <c r="Q125" s="101">
        <f t="shared" si="168"/>
        <v>0</v>
      </c>
      <c r="R125" s="101">
        <f t="shared" si="168"/>
        <v>0</v>
      </c>
      <c r="S125" s="98" t="e">
        <f t="shared" si="164"/>
        <v>#DIV/0!</v>
      </c>
      <c r="T125" s="101">
        <f t="shared" ref="T125:AA125" si="169">T70</f>
        <v>0</v>
      </c>
      <c r="U125" s="101">
        <f t="shared" si="169"/>
        <v>0</v>
      </c>
      <c r="V125" s="101">
        <f t="shared" si="169"/>
        <v>0</v>
      </c>
      <c r="W125" s="101">
        <f t="shared" si="169"/>
        <v>0</v>
      </c>
      <c r="X125" s="101">
        <f t="shared" si="169"/>
        <v>0</v>
      </c>
      <c r="Y125" s="101">
        <f t="shared" si="169"/>
        <v>0</v>
      </c>
      <c r="Z125" s="101">
        <f t="shared" si="169"/>
        <v>0</v>
      </c>
      <c r="AA125" s="101">
        <f t="shared" si="169"/>
        <v>0</v>
      </c>
      <c r="AB125" s="98" t="e">
        <f t="shared" ref="AB125" si="170">AA125/Z125*100</f>
        <v>#DIV/0!</v>
      </c>
      <c r="AC125" s="101">
        <f t="shared" ref="AC125:AP125" si="171">AC70</f>
        <v>0</v>
      </c>
      <c r="AD125" s="101">
        <f t="shared" si="171"/>
        <v>0</v>
      </c>
      <c r="AE125" s="101">
        <f t="shared" si="171"/>
        <v>0</v>
      </c>
      <c r="AF125" s="101">
        <f t="shared" si="171"/>
        <v>0</v>
      </c>
      <c r="AG125" s="101">
        <f t="shared" si="171"/>
        <v>0</v>
      </c>
      <c r="AH125" s="101">
        <f t="shared" si="171"/>
        <v>0</v>
      </c>
      <c r="AI125" s="101">
        <f t="shared" si="171"/>
        <v>0</v>
      </c>
      <c r="AJ125" s="101">
        <f t="shared" si="171"/>
        <v>0</v>
      </c>
      <c r="AK125" s="101">
        <f t="shared" si="171"/>
        <v>0</v>
      </c>
      <c r="AL125" s="101">
        <f t="shared" si="171"/>
        <v>0</v>
      </c>
      <c r="AM125" s="101">
        <f t="shared" si="171"/>
        <v>0</v>
      </c>
      <c r="AN125" s="101">
        <f t="shared" si="171"/>
        <v>0</v>
      </c>
      <c r="AO125" s="101">
        <f t="shared" si="171"/>
        <v>0</v>
      </c>
      <c r="AP125" s="101">
        <f t="shared" si="171"/>
        <v>0</v>
      </c>
      <c r="AQ125" s="114"/>
      <c r="AR125" s="365"/>
    </row>
    <row r="126" spans="1:46" ht="24.75" customHeight="1" x14ac:dyDescent="0.3">
      <c r="A126" s="375"/>
      <c r="B126" s="376"/>
      <c r="C126" s="377"/>
      <c r="D126" s="266" t="s">
        <v>43</v>
      </c>
      <c r="E126" s="101">
        <f>E71</f>
        <v>0</v>
      </c>
      <c r="F126" s="101">
        <f t="shared" ref="F126:AP126" si="172">F71</f>
        <v>0</v>
      </c>
      <c r="G126" s="101" t="e">
        <f t="shared" si="172"/>
        <v>#DIV/0!</v>
      </c>
      <c r="H126" s="101">
        <f t="shared" si="172"/>
        <v>0</v>
      </c>
      <c r="I126" s="101">
        <f t="shared" si="172"/>
        <v>0</v>
      </c>
      <c r="J126" s="101">
        <f t="shared" si="172"/>
        <v>0</v>
      </c>
      <c r="K126" s="101">
        <f t="shared" si="172"/>
        <v>0</v>
      </c>
      <c r="L126" s="101">
        <f t="shared" si="172"/>
        <v>0</v>
      </c>
      <c r="M126" s="101" t="e">
        <f t="shared" si="172"/>
        <v>#DIV/0!</v>
      </c>
      <c r="N126" s="101">
        <f t="shared" si="172"/>
        <v>0</v>
      </c>
      <c r="O126" s="101">
        <f t="shared" si="172"/>
        <v>0</v>
      </c>
      <c r="P126" s="101">
        <f t="shared" si="172"/>
        <v>0</v>
      </c>
      <c r="Q126" s="101">
        <f t="shared" si="172"/>
        <v>0</v>
      </c>
      <c r="R126" s="101">
        <f t="shared" si="172"/>
        <v>0</v>
      </c>
      <c r="S126" s="101" t="e">
        <f t="shared" si="172"/>
        <v>#DIV/0!</v>
      </c>
      <c r="T126" s="101">
        <f t="shared" si="172"/>
        <v>0</v>
      </c>
      <c r="U126" s="101">
        <f t="shared" si="172"/>
        <v>0</v>
      </c>
      <c r="V126" s="101">
        <f t="shared" si="172"/>
        <v>0</v>
      </c>
      <c r="W126" s="101">
        <f t="shared" si="172"/>
        <v>0</v>
      </c>
      <c r="X126" s="101">
        <f t="shared" si="172"/>
        <v>0</v>
      </c>
      <c r="Y126" s="101" t="e">
        <f t="shared" si="172"/>
        <v>#DIV/0!</v>
      </c>
      <c r="Z126" s="101">
        <f t="shared" si="172"/>
        <v>0</v>
      </c>
      <c r="AA126" s="101">
        <f t="shared" si="172"/>
        <v>0</v>
      </c>
      <c r="AB126" s="101">
        <f t="shared" si="172"/>
        <v>0</v>
      </c>
      <c r="AC126" s="101">
        <f t="shared" si="172"/>
        <v>0</v>
      </c>
      <c r="AD126" s="101">
        <f t="shared" si="172"/>
        <v>0</v>
      </c>
      <c r="AE126" s="101">
        <f t="shared" si="172"/>
        <v>0</v>
      </c>
      <c r="AF126" s="101">
        <f t="shared" si="172"/>
        <v>0</v>
      </c>
      <c r="AG126" s="101">
        <f t="shared" si="172"/>
        <v>0</v>
      </c>
      <c r="AH126" s="101">
        <f t="shared" si="172"/>
        <v>0</v>
      </c>
      <c r="AI126" s="101">
        <f t="shared" si="172"/>
        <v>0</v>
      </c>
      <c r="AJ126" s="101">
        <f t="shared" si="172"/>
        <v>0</v>
      </c>
      <c r="AK126" s="101">
        <f t="shared" si="172"/>
        <v>0</v>
      </c>
      <c r="AL126" s="101">
        <f t="shared" si="172"/>
        <v>0</v>
      </c>
      <c r="AM126" s="101">
        <f t="shared" si="172"/>
        <v>0</v>
      </c>
      <c r="AN126" s="101">
        <f t="shared" si="172"/>
        <v>0</v>
      </c>
      <c r="AO126" s="101">
        <f t="shared" si="172"/>
        <v>0</v>
      </c>
      <c r="AP126" s="101">
        <f t="shared" si="172"/>
        <v>0</v>
      </c>
      <c r="AQ126" s="102"/>
      <c r="AR126" s="365"/>
    </row>
    <row r="127" spans="1:46" ht="31.2" customHeight="1" x14ac:dyDescent="0.3">
      <c r="A127" s="375"/>
      <c r="B127" s="376"/>
      <c r="C127" s="377"/>
      <c r="D127" s="265" t="s">
        <v>265</v>
      </c>
      <c r="E127" s="105"/>
      <c r="F127" s="191"/>
      <c r="G127" s="100"/>
      <c r="H127" s="105"/>
      <c r="I127" s="105"/>
      <c r="J127" s="118"/>
      <c r="K127" s="105"/>
      <c r="L127" s="105"/>
      <c r="M127" s="104"/>
      <c r="N127" s="105"/>
      <c r="O127" s="105"/>
      <c r="P127" s="104"/>
      <c r="Q127" s="105"/>
      <c r="R127" s="105"/>
      <c r="S127" s="104"/>
      <c r="T127" s="105"/>
      <c r="U127" s="106"/>
      <c r="V127" s="104"/>
      <c r="W127" s="105"/>
      <c r="X127" s="105"/>
      <c r="Y127" s="104"/>
      <c r="Z127" s="105"/>
      <c r="AA127" s="118"/>
      <c r="AB127" s="107"/>
      <c r="AC127" s="105"/>
      <c r="AD127" s="118"/>
      <c r="AE127" s="107"/>
      <c r="AF127" s="105"/>
      <c r="AG127" s="118"/>
      <c r="AH127" s="107"/>
      <c r="AI127" s="105"/>
      <c r="AJ127" s="118"/>
      <c r="AK127" s="104"/>
      <c r="AL127" s="105"/>
      <c r="AM127" s="118"/>
      <c r="AN127" s="104"/>
      <c r="AO127" s="185"/>
      <c r="AP127" s="118"/>
      <c r="AQ127" s="107"/>
      <c r="AR127" s="365"/>
    </row>
    <row r="128" spans="1:46" ht="21" customHeight="1" x14ac:dyDescent="0.3">
      <c r="A128" s="372" t="s">
        <v>371</v>
      </c>
      <c r="B128" s="373"/>
      <c r="C128" s="374"/>
      <c r="D128" s="260" t="s">
        <v>41</v>
      </c>
      <c r="E128" s="101">
        <f>E130+E131</f>
        <v>0</v>
      </c>
      <c r="F128" s="101">
        <f>F130+F131</f>
        <v>0</v>
      </c>
      <c r="G128" s="110"/>
      <c r="H128" s="98">
        <f>H46</f>
        <v>0</v>
      </c>
      <c r="I128" s="98">
        <f t="shared" ref="I128:AQ128" si="173">I46</f>
        <v>0</v>
      </c>
      <c r="J128" s="98">
        <f t="shared" si="173"/>
        <v>0</v>
      </c>
      <c r="K128" s="98">
        <f t="shared" si="173"/>
        <v>0</v>
      </c>
      <c r="L128" s="98">
        <f t="shared" si="173"/>
        <v>0</v>
      </c>
      <c r="M128" s="98">
        <f t="shared" si="173"/>
        <v>0</v>
      </c>
      <c r="N128" s="98">
        <f t="shared" si="173"/>
        <v>0</v>
      </c>
      <c r="O128" s="98">
        <f t="shared" si="173"/>
        <v>0</v>
      </c>
      <c r="P128" s="98">
        <f t="shared" si="173"/>
        <v>0</v>
      </c>
      <c r="Q128" s="98">
        <f t="shared" si="173"/>
        <v>0</v>
      </c>
      <c r="R128" s="98">
        <f t="shared" si="173"/>
        <v>0</v>
      </c>
      <c r="S128" s="98">
        <f t="shared" si="173"/>
        <v>0</v>
      </c>
      <c r="T128" s="98">
        <f t="shared" si="173"/>
        <v>0</v>
      </c>
      <c r="U128" s="98">
        <f t="shared" si="173"/>
        <v>0</v>
      </c>
      <c r="V128" s="98">
        <f t="shared" si="173"/>
        <v>0</v>
      </c>
      <c r="W128" s="98">
        <f t="shared" si="173"/>
        <v>0</v>
      </c>
      <c r="X128" s="98">
        <f t="shared" si="173"/>
        <v>0</v>
      </c>
      <c r="Y128" s="98">
        <f t="shared" si="173"/>
        <v>0</v>
      </c>
      <c r="Z128" s="98">
        <f t="shared" si="173"/>
        <v>0</v>
      </c>
      <c r="AA128" s="98">
        <f t="shared" si="173"/>
        <v>0</v>
      </c>
      <c r="AB128" s="98">
        <f t="shared" si="173"/>
        <v>0</v>
      </c>
      <c r="AC128" s="98">
        <f t="shared" si="173"/>
        <v>0</v>
      </c>
      <c r="AD128" s="98">
        <f t="shared" si="173"/>
        <v>0</v>
      </c>
      <c r="AE128" s="98" t="e">
        <f t="shared" si="173"/>
        <v>#DIV/0!</v>
      </c>
      <c r="AF128" s="98">
        <f t="shared" si="173"/>
        <v>0</v>
      </c>
      <c r="AG128" s="98">
        <f t="shared" si="173"/>
        <v>0</v>
      </c>
      <c r="AH128" s="98" t="e">
        <f t="shared" si="173"/>
        <v>#DIV/0!</v>
      </c>
      <c r="AI128" s="98">
        <f t="shared" si="173"/>
        <v>0</v>
      </c>
      <c r="AJ128" s="98">
        <f t="shared" si="173"/>
        <v>0</v>
      </c>
      <c r="AK128" s="98">
        <f t="shared" si="173"/>
        <v>0</v>
      </c>
      <c r="AL128" s="98">
        <f t="shared" si="173"/>
        <v>0</v>
      </c>
      <c r="AM128" s="98">
        <f t="shared" si="173"/>
        <v>0</v>
      </c>
      <c r="AN128" s="98">
        <f t="shared" si="173"/>
        <v>0</v>
      </c>
      <c r="AO128" s="98">
        <f t="shared" si="173"/>
        <v>0</v>
      </c>
      <c r="AP128" s="98">
        <f t="shared" si="173"/>
        <v>0</v>
      </c>
      <c r="AQ128" s="98">
        <f t="shared" si="173"/>
        <v>0</v>
      </c>
      <c r="AR128" s="378"/>
      <c r="AS128" s="269">
        <f>AO128+AL128+AI128+AF128+AC128+Z128+W128+T128+Q128+N128+K128+H128</f>
        <v>0</v>
      </c>
      <c r="AT128" s="269">
        <f>AP128+AM128+AJ128+AG128+AD128+AA128+X128+U128+R128+O128+L128+I128</f>
        <v>0</v>
      </c>
    </row>
    <row r="129" spans="1:46" ht="35.25" customHeight="1" x14ac:dyDescent="0.3">
      <c r="A129" s="375"/>
      <c r="B129" s="376"/>
      <c r="C129" s="377"/>
      <c r="D129" s="129" t="s">
        <v>37</v>
      </c>
      <c r="E129" s="98"/>
      <c r="F129" s="188"/>
      <c r="G129" s="110"/>
      <c r="H129" s="98"/>
      <c r="I129" s="98"/>
      <c r="J129" s="112"/>
      <c r="K129" s="98"/>
      <c r="L129" s="98"/>
      <c r="M129" s="98"/>
      <c r="N129" s="98"/>
      <c r="O129" s="98"/>
      <c r="P129" s="98"/>
      <c r="Q129" s="98"/>
      <c r="R129" s="98"/>
      <c r="S129" s="98"/>
      <c r="T129" s="98"/>
      <c r="U129" s="98"/>
      <c r="V129" s="98"/>
      <c r="W129" s="98"/>
      <c r="X129" s="98"/>
      <c r="Y129" s="98"/>
      <c r="Z129" s="98"/>
      <c r="AA129" s="112"/>
      <c r="AB129" s="111"/>
      <c r="AC129" s="98"/>
      <c r="AD129" s="112"/>
      <c r="AE129" s="111"/>
      <c r="AF129" s="98"/>
      <c r="AG129" s="112"/>
      <c r="AH129" s="111"/>
      <c r="AI129" s="98"/>
      <c r="AJ129" s="112"/>
      <c r="AK129" s="110"/>
      <c r="AL129" s="98"/>
      <c r="AM129" s="112"/>
      <c r="AN129" s="110"/>
      <c r="AO129" s="160"/>
      <c r="AP129" s="98"/>
      <c r="AQ129" s="111"/>
      <c r="AR129" s="365"/>
    </row>
    <row r="130" spans="1:46" ht="31.2" customHeight="1" x14ac:dyDescent="0.3">
      <c r="A130" s="375"/>
      <c r="B130" s="376"/>
      <c r="C130" s="377"/>
      <c r="D130" s="129" t="s">
        <v>2</v>
      </c>
      <c r="E130" s="101">
        <f>E47</f>
        <v>0</v>
      </c>
      <c r="F130" s="101">
        <f>F47</f>
        <v>0</v>
      </c>
      <c r="G130" s="102"/>
      <c r="H130" s="101">
        <f>H47</f>
        <v>0</v>
      </c>
      <c r="I130" s="101">
        <f t="shared" ref="I130:AQ131" si="174">I47</f>
        <v>0</v>
      </c>
      <c r="J130" s="101">
        <f t="shared" si="174"/>
        <v>0</v>
      </c>
      <c r="K130" s="101">
        <f t="shared" si="174"/>
        <v>0</v>
      </c>
      <c r="L130" s="101">
        <f t="shared" si="174"/>
        <v>0</v>
      </c>
      <c r="M130" s="101">
        <f t="shared" si="174"/>
        <v>0</v>
      </c>
      <c r="N130" s="101">
        <f t="shared" si="174"/>
        <v>0</v>
      </c>
      <c r="O130" s="101">
        <f t="shared" si="174"/>
        <v>0</v>
      </c>
      <c r="P130" s="101">
        <f t="shared" si="174"/>
        <v>0</v>
      </c>
      <c r="Q130" s="101">
        <f t="shared" si="174"/>
        <v>0</v>
      </c>
      <c r="R130" s="101">
        <f t="shared" si="174"/>
        <v>0</v>
      </c>
      <c r="S130" s="101">
        <f t="shared" si="174"/>
        <v>0</v>
      </c>
      <c r="T130" s="101">
        <f t="shared" si="174"/>
        <v>0</v>
      </c>
      <c r="U130" s="101">
        <f t="shared" si="174"/>
        <v>0</v>
      </c>
      <c r="V130" s="101">
        <f t="shared" si="174"/>
        <v>0</v>
      </c>
      <c r="W130" s="101">
        <f t="shared" si="174"/>
        <v>0</v>
      </c>
      <c r="X130" s="101">
        <f t="shared" si="174"/>
        <v>0</v>
      </c>
      <c r="Y130" s="101">
        <f t="shared" si="174"/>
        <v>0</v>
      </c>
      <c r="Z130" s="101">
        <f t="shared" si="174"/>
        <v>0</v>
      </c>
      <c r="AA130" s="101">
        <f t="shared" si="174"/>
        <v>0</v>
      </c>
      <c r="AB130" s="101">
        <f t="shared" si="174"/>
        <v>0</v>
      </c>
      <c r="AC130" s="101">
        <f t="shared" si="174"/>
        <v>0</v>
      </c>
      <c r="AD130" s="101">
        <f t="shared" si="174"/>
        <v>0</v>
      </c>
      <c r="AE130" s="101">
        <f t="shared" si="174"/>
        <v>0</v>
      </c>
      <c r="AF130" s="101">
        <f t="shared" si="174"/>
        <v>0</v>
      </c>
      <c r="AG130" s="101">
        <f t="shared" si="174"/>
        <v>0</v>
      </c>
      <c r="AH130" s="101" t="e">
        <f t="shared" si="174"/>
        <v>#DIV/0!</v>
      </c>
      <c r="AI130" s="101">
        <f t="shared" si="174"/>
        <v>0</v>
      </c>
      <c r="AJ130" s="101">
        <f t="shared" si="174"/>
        <v>0</v>
      </c>
      <c r="AK130" s="101">
        <f t="shared" si="174"/>
        <v>0</v>
      </c>
      <c r="AL130" s="101">
        <f t="shared" si="174"/>
        <v>0</v>
      </c>
      <c r="AM130" s="101">
        <f t="shared" si="174"/>
        <v>0</v>
      </c>
      <c r="AN130" s="101">
        <f t="shared" si="174"/>
        <v>0</v>
      </c>
      <c r="AO130" s="101">
        <f t="shared" si="174"/>
        <v>0</v>
      </c>
      <c r="AP130" s="101">
        <f t="shared" si="174"/>
        <v>0</v>
      </c>
      <c r="AQ130" s="101">
        <f t="shared" si="174"/>
        <v>0</v>
      </c>
      <c r="AR130" s="365"/>
      <c r="AS130" s="269">
        <f>AO130+AL130+AI130+AF130+AC130+Z130+W130+T130+Q130+N130+K130+H130</f>
        <v>0</v>
      </c>
      <c r="AT130" s="269">
        <f>AP130+AM130+AJ130+AG130+AD130+AA130+X130+U130+R130+O130+L130+I130</f>
        <v>0</v>
      </c>
    </row>
    <row r="131" spans="1:46" ht="24.75" customHeight="1" x14ac:dyDescent="0.3">
      <c r="A131" s="375"/>
      <c r="B131" s="376"/>
      <c r="C131" s="377"/>
      <c r="D131" s="266" t="s">
        <v>43</v>
      </c>
      <c r="E131" s="101">
        <f>E48</f>
        <v>0</v>
      </c>
      <c r="F131" s="101">
        <f>F48</f>
        <v>0</v>
      </c>
      <c r="G131" s="113"/>
      <c r="H131" s="101">
        <f>H48</f>
        <v>0</v>
      </c>
      <c r="I131" s="101">
        <f t="shared" si="174"/>
        <v>0</v>
      </c>
      <c r="J131" s="101">
        <f t="shared" si="174"/>
        <v>0</v>
      </c>
      <c r="K131" s="101">
        <f t="shared" si="174"/>
        <v>0</v>
      </c>
      <c r="L131" s="101">
        <f t="shared" si="174"/>
        <v>0</v>
      </c>
      <c r="M131" s="101">
        <f t="shared" si="174"/>
        <v>0</v>
      </c>
      <c r="N131" s="101">
        <f t="shared" si="174"/>
        <v>0</v>
      </c>
      <c r="O131" s="101">
        <f t="shared" si="174"/>
        <v>0</v>
      </c>
      <c r="P131" s="101">
        <f t="shared" si="174"/>
        <v>0</v>
      </c>
      <c r="Q131" s="101">
        <f t="shared" si="174"/>
        <v>0</v>
      </c>
      <c r="R131" s="101">
        <f t="shared" si="174"/>
        <v>0</v>
      </c>
      <c r="S131" s="101">
        <f t="shared" si="174"/>
        <v>0</v>
      </c>
      <c r="T131" s="101">
        <f t="shared" si="174"/>
        <v>0</v>
      </c>
      <c r="U131" s="101">
        <f t="shared" si="174"/>
        <v>0</v>
      </c>
      <c r="V131" s="101">
        <f t="shared" si="174"/>
        <v>0</v>
      </c>
      <c r="W131" s="101">
        <f t="shared" si="174"/>
        <v>0</v>
      </c>
      <c r="X131" s="101">
        <f t="shared" si="174"/>
        <v>0</v>
      </c>
      <c r="Y131" s="101">
        <f t="shared" si="174"/>
        <v>0</v>
      </c>
      <c r="Z131" s="101">
        <f t="shared" si="174"/>
        <v>0</v>
      </c>
      <c r="AA131" s="101">
        <f t="shared" si="174"/>
        <v>0</v>
      </c>
      <c r="AB131" s="101">
        <f t="shared" si="174"/>
        <v>0</v>
      </c>
      <c r="AC131" s="101">
        <f t="shared" si="174"/>
        <v>0</v>
      </c>
      <c r="AD131" s="101">
        <f t="shared" si="174"/>
        <v>0</v>
      </c>
      <c r="AE131" s="101" t="e">
        <f t="shared" si="174"/>
        <v>#DIV/0!</v>
      </c>
      <c r="AF131" s="101">
        <f t="shared" si="174"/>
        <v>0</v>
      </c>
      <c r="AG131" s="101">
        <f t="shared" si="174"/>
        <v>0</v>
      </c>
      <c r="AH131" s="101">
        <f t="shared" si="174"/>
        <v>0</v>
      </c>
      <c r="AI131" s="101">
        <f t="shared" si="174"/>
        <v>0</v>
      </c>
      <c r="AJ131" s="101">
        <f t="shared" si="174"/>
        <v>0</v>
      </c>
      <c r="AK131" s="101">
        <f t="shared" si="174"/>
        <v>0</v>
      </c>
      <c r="AL131" s="101">
        <f t="shared" si="174"/>
        <v>0</v>
      </c>
      <c r="AM131" s="101">
        <f t="shared" si="174"/>
        <v>0</v>
      </c>
      <c r="AN131" s="101">
        <f t="shared" si="174"/>
        <v>0</v>
      </c>
      <c r="AO131" s="101">
        <f t="shared" si="174"/>
        <v>0</v>
      </c>
      <c r="AP131" s="101">
        <f t="shared" si="174"/>
        <v>0</v>
      </c>
      <c r="AQ131" s="101">
        <f t="shared" si="174"/>
        <v>0</v>
      </c>
      <c r="AR131" s="365"/>
      <c r="AS131" s="269">
        <f>AO131+AL131+AI131+AF131+AC131+Z131+W131+T131+Q131+N131+K131+H131</f>
        <v>0</v>
      </c>
      <c r="AT131" s="269">
        <f>AP131+AM131+AJ131+AG131+AD131+AA131+X131+U131+R131+O131+L131+I131</f>
        <v>0</v>
      </c>
    </row>
    <row r="132" spans="1:46" ht="31.2" customHeight="1" thickBot="1" x14ac:dyDescent="0.35">
      <c r="A132" s="375"/>
      <c r="B132" s="376"/>
      <c r="C132" s="377"/>
      <c r="D132" s="265" t="s">
        <v>265</v>
      </c>
      <c r="E132" s="105"/>
      <c r="F132" s="191"/>
      <c r="G132" s="100"/>
      <c r="H132" s="105"/>
      <c r="I132" s="105"/>
      <c r="J132" s="118"/>
      <c r="K132" s="105"/>
      <c r="L132" s="105"/>
      <c r="M132" s="104"/>
      <c r="N132" s="105"/>
      <c r="O132" s="105"/>
      <c r="P132" s="104"/>
      <c r="Q132" s="105"/>
      <c r="R132" s="105"/>
      <c r="S132" s="104"/>
      <c r="T132" s="105"/>
      <c r="U132" s="106"/>
      <c r="V132" s="104"/>
      <c r="W132" s="105"/>
      <c r="X132" s="105"/>
      <c r="Y132" s="104"/>
      <c r="Z132" s="105"/>
      <c r="AA132" s="118"/>
      <c r="AB132" s="107"/>
      <c r="AC132" s="105"/>
      <c r="AD132" s="118"/>
      <c r="AE132" s="107"/>
      <c r="AF132" s="105"/>
      <c r="AG132" s="118"/>
      <c r="AH132" s="107"/>
      <c r="AI132" s="105"/>
      <c r="AJ132" s="118"/>
      <c r="AK132" s="104"/>
      <c r="AL132" s="105"/>
      <c r="AM132" s="118"/>
      <c r="AN132" s="104"/>
      <c r="AO132" s="185"/>
      <c r="AP132" s="118"/>
      <c r="AQ132" s="107"/>
      <c r="AR132" s="365"/>
    </row>
    <row r="133" spans="1:46" s="95" customFormat="1" ht="27.6" customHeight="1" x14ac:dyDescent="0.3">
      <c r="A133" s="364" t="s">
        <v>275</v>
      </c>
      <c r="B133" s="364"/>
      <c r="C133" s="364"/>
      <c r="D133" s="364"/>
      <c r="E133" s="364"/>
      <c r="F133" s="364"/>
      <c r="G133" s="364"/>
      <c r="H133" s="364"/>
      <c r="I133" s="364"/>
      <c r="J133" s="364"/>
      <c r="K133" s="364"/>
      <c r="L133" s="364"/>
      <c r="M133" s="364"/>
      <c r="N133" s="364"/>
      <c r="O133" s="364"/>
      <c r="P133" s="364"/>
      <c r="Q133" s="364"/>
      <c r="R133" s="364"/>
      <c r="S133" s="364"/>
      <c r="T133" s="364"/>
      <c r="U133" s="364"/>
      <c r="V133" s="364"/>
      <c r="W133" s="364"/>
      <c r="X133" s="364"/>
      <c r="Y133" s="364"/>
      <c r="Z133" s="364"/>
      <c r="AA133" s="364"/>
      <c r="AB133" s="364"/>
      <c r="AC133" s="364"/>
      <c r="AD133" s="364"/>
      <c r="AE133" s="364"/>
      <c r="AF133" s="364"/>
      <c r="AG133" s="364"/>
      <c r="AH133" s="364"/>
      <c r="AI133" s="364"/>
      <c r="AJ133" s="364"/>
      <c r="AK133" s="364"/>
      <c r="AL133" s="364"/>
      <c r="AM133" s="364"/>
      <c r="AN133" s="364"/>
      <c r="AO133" s="364"/>
      <c r="AP133" s="364"/>
      <c r="AQ133" s="364"/>
      <c r="AR133" s="364"/>
    </row>
    <row r="134" spans="1:46" s="96" customFormat="1" ht="45.15" customHeight="1" x14ac:dyDescent="0.3">
      <c r="A134" s="379" t="s">
        <v>276</v>
      </c>
      <c r="B134" s="380"/>
      <c r="C134" s="380"/>
      <c r="D134" s="380"/>
      <c r="E134" s="380"/>
      <c r="F134" s="380"/>
      <c r="G134" s="380"/>
      <c r="H134" s="380"/>
      <c r="I134" s="380"/>
      <c r="J134" s="380"/>
      <c r="K134" s="380"/>
      <c r="L134" s="380"/>
      <c r="M134" s="380"/>
      <c r="N134" s="380"/>
      <c r="O134" s="380"/>
      <c r="P134" s="380"/>
      <c r="Q134" s="380"/>
      <c r="R134" s="380"/>
      <c r="S134" s="380"/>
      <c r="T134" s="380"/>
      <c r="U134" s="380"/>
      <c r="V134" s="380"/>
      <c r="W134" s="380"/>
      <c r="X134" s="380"/>
      <c r="Y134" s="380"/>
      <c r="Z134" s="380"/>
      <c r="AA134" s="380"/>
      <c r="AB134" s="380"/>
      <c r="AC134" s="380"/>
      <c r="AD134" s="380"/>
      <c r="AE134" s="380"/>
      <c r="AF134" s="380"/>
      <c r="AG134" s="380"/>
      <c r="AH134" s="380"/>
      <c r="AI134" s="380"/>
      <c r="AJ134" s="380"/>
      <c r="AK134" s="380"/>
      <c r="AL134" s="380"/>
      <c r="AM134" s="380"/>
      <c r="AN134" s="380"/>
      <c r="AO134" s="380"/>
      <c r="AP134" s="380"/>
      <c r="AQ134" s="380"/>
      <c r="AR134" s="380"/>
      <c r="AS134" s="282">
        <f>E128+E123+E118+E113+E108+E104</f>
        <v>108930.32</v>
      </c>
      <c r="AT134" s="282">
        <f>F128+F123+F118+F113+F108+F104</f>
        <v>0</v>
      </c>
    </row>
    <row r="135" spans="1:46" s="96" customFormat="1" ht="19.95" customHeight="1" x14ac:dyDescent="0.3">
      <c r="A135" s="264"/>
      <c r="B135" s="97"/>
      <c r="C135" s="97"/>
      <c r="D135" s="97"/>
      <c r="E135" s="97"/>
      <c r="F135" s="192"/>
      <c r="G135" s="97"/>
      <c r="H135" s="97"/>
      <c r="I135" s="97"/>
      <c r="J135" s="97"/>
      <c r="K135" s="97"/>
      <c r="L135" s="97"/>
      <c r="M135" s="97"/>
      <c r="N135" s="97"/>
      <c r="O135" s="97"/>
      <c r="P135" s="97"/>
      <c r="Q135" s="97"/>
      <c r="R135" s="97"/>
      <c r="S135" s="97"/>
      <c r="T135" s="97"/>
      <c r="U135" s="97"/>
      <c r="V135" s="97"/>
      <c r="W135" s="97"/>
      <c r="X135" s="97"/>
      <c r="Y135" s="97"/>
      <c r="Z135" s="97"/>
      <c r="AA135" s="97"/>
      <c r="AB135" s="97"/>
      <c r="AC135" s="97"/>
      <c r="AD135" s="97"/>
      <c r="AE135" s="97"/>
      <c r="AF135" s="97"/>
      <c r="AG135" s="97"/>
      <c r="AH135" s="97"/>
      <c r="AI135" s="97"/>
      <c r="AJ135" s="97"/>
      <c r="AK135" s="97"/>
      <c r="AL135" s="97"/>
      <c r="AM135" s="97"/>
      <c r="AN135" s="97"/>
      <c r="AO135" s="187"/>
      <c r="AP135" s="97"/>
      <c r="AQ135" s="97"/>
      <c r="AR135" s="97"/>
    </row>
    <row r="136" spans="1:46" ht="51" customHeight="1" x14ac:dyDescent="0.3">
      <c r="A136" s="362" t="s">
        <v>385</v>
      </c>
      <c r="B136" s="362"/>
      <c r="C136" s="362"/>
      <c r="D136" s="362"/>
      <c r="E136" s="174"/>
      <c r="F136" s="218"/>
      <c r="G136" s="174"/>
      <c r="H136" s="381" t="s">
        <v>340</v>
      </c>
      <c r="I136" s="381"/>
      <c r="J136" s="381"/>
      <c r="K136" s="381"/>
      <c r="L136" s="219"/>
      <c r="M136" s="219"/>
      <c r="N136" s="219"/>
      <c r="O136" s="219"/>
      <c r="P136" s="219"/>
      <c r="Q136" s="219"/>
      <c r="R136" s="219"/>
      <c r="S136" s="219"/>
      <c r="T136" s="219"/>
      <c r="U136" s="219"/>
      <c r="V136" s="219"/>
      <c r="W136" s="219"/>
      <c r="X136" s="219"/>
      <c r="Y136" s="219"/>
      <c r="Z136" s="219"/>
      <c r="AA136" s="219"/>
      <c r="AB136" s="219"/>
      <c r="AC136" s="219"/>
      <c r="AD136" s="219"/>
      <c r="AE136" s="219"/>
      <c r="AF136" s="219"/>
      <c r="AG136" s="219"/>
      <c r="AH136" s="219"/>
      <c r="AI136" s="219"/>
      <c r="AJ136" s="219"/>
      <c r="AK136" s="219"/>
      <c r="AL136" s="219"/>
      <c r="AM136" s="219"/>
      <c r="AN136" s="219"/>
      <c r="AO136" s="220"/>
      <c r="AP136" s="221" t="s">
        <v>339</v>
      </c>
      <c r="AQ136" s="221"/>
    </row>
    <row r="137" spans="1:46" ht="19.95" customHeight="1" x14ac:dyDescent="0.3">
      <c r="A137" s="263"/>
      <c r="B137" s="289"/>
      <c r="C137" s="289"/>
      <c r="D137" s="261"/>
      <c r="E137" s="222"/>
      <c r="F137" s="223"/>
      <c r="G137" s="222"/>
      <c r="H137" s="222"/>
      <c r="I137" s="222"/>
      <c r="J137" s="222"/>
      <c r="K137" s="222"/>
      <c r="L137" s="222"/>
      <c r="M137" s="222"/>
      <c r="N137" s="222"/>
      <c r="O137" s="240"/>
      <c r="P137" s="222"/>
      <c r="Q137" s="222"/>
      <c r="R137" s="222"/>
      <c r="S137" s="222"/>
      <c r="T137" s="252"/>
      <c r="U137" s="252"/>
      <c r="V137" s="252"/>
      <c r="W137" s="252"/>
      <c r="X137" s="252"/>
      <c r="Y137" s="222"/>
      <c r="Z137" s="254"/>
      <c r="AA137" s="254"/>
      <c r="AB137" s="254"/>
      <c r="AC137" s="222"/>
      <c r="AD137" s="222"/>
      <c r="AE137" s="222"/>
      <c r="AF137" s="222"/>
      <c r="AG137" s="222"/>
      <c r="AH137" s="222"/>
      <c r="AI137" s="222"/>
      <c r="AJ137" s="222"/>
      <c r="AK137" s="222"/>
      <c r="AL137" s="222"/>
      <c r="AM137" s="222"/>
      <c r="AN137" s="222"/>
      <c r="AO137" s="224"/>
      <c r="AP137" s="221"/>
      <c r="AQ137" s="221"/>
    </row>
    <row r="138" spans="1:46" ht="16.5" customHeight="1" x14ac:dyDescent="0.3">
      <c r="A138" s="225" t="s">
        <v>386</v>
      </c>
      <c r="B138" s="225"/>
      <c r="C138" s="226"/>
      <c r="D138" s="226"/>
      <c r="E138" s="227"/>
      <c r="F138" s="228"/>
      <c r="G138" s="227"/>
      <c r="H138" s="227"/>
      <c r="I138" s="227"/>
      <c r="J138" s="227"/>
      <c r="K138" s="227"/>
      <c r="L138" s="227"/>
      <c r="M138" s="227"/>
      <c r="N138" s="227"/>
      <c r="O138" s="227"/>
      <c r="P138" s="227"/>
      <c r="Q138" s="227"/>
      <c r="R138" s="227"/>
      <c r="S138" s="227"/>
      <c r="T138" s="227"/>
      <c r="U138" s="227"/>
      <c r="V138" s="227"/>
      <c r="W138" s="227"/>
      <c r="X138" s="227"/>
      <c r="Y138" s="227"/>
      <c r="Z138" s="227"/>
      <c r="AA138" s="227"/>
      <c r="AB138" s="227"/>
      <c r="AC138" s="227"/>
      <c r="AD138" s="227"/>
      <c r="AE138" s="227"/>
      <c r="AF138" s="227"/>
      <c r="AG138" s="227"/>
      <c r="AH138" s="227"/>
      <c r="AI138" s="227"/>
      <c r="AJ138" s="227"/>
      <c r="AK138" s="227"/>
      <c r="AL138" s="227"/>
      <c r="AM138" s="227"/>
      <c r="AN138" s="227"/>
      <c r="AO138" s="229"/>
      <c r="AP138" s="182"/>
      <c r="AQ138" s="182"/>
      <c r="AR138" s="182"/>
    </row>
    <row r="139" spans="1:46" ht="18" x14ac:dyDescent="0.3">
      <c r="A139" s="228"/>
      <c r="B139" s="230"/>
      <c r="C139" s="230"/>
      <c r="D139" s="231"/>
      <c r="E139" s="232"/>
      <c r="F139" s="233"/>
      <c r="G139" s="232"/>
      <c r="H139" s="230"/>
      <c r="I139" s="230"/>
      <c r="J139" s="230"/>
      <c r="K139" s="230"/>
      <c r="L139" s="230"/>
      <c r="M139" s="230"/>
      <c r="N139" s="230"/>
      <c r="O139" s="230"/>
      <c r="P139" s="230"/>
      <c r="Q139" s="230"/>
      <c r="R139" s="230"/>
      <c r="S139" s="230"/>
      <c r="T139" s="234"/>
      <c r="U139" s="234"/>
      <c r="V139" s="234"/>
      <c r="W139" s="234"/>
      <c r="X139" s="234"/>
      <c r="Y139" s="234"/>
      <c r="Z139" s="234"/>
      <c r="AA139" s="234"/>
      <c r="AB139" s="234"/>
      <c r="AC139" s="234"/>
      <c r="AD139" s="234"/>
      <c r="AE139" s="234"/>
      <c r="AF139" s="234"/>
      <c r="AG139" s="234"/>
      <c r="AH139" s="234"/>
      <c r="AI139" s="230"/>
      <c r="AJ139" s="230"/>
      <c r="AK139" s="230"/>
      <c r="AL139" s="234"/>
      <c r="AM139" s="234"/>
      <c r="AN139" s="234"/>
      <c r="AO139" s="235"/>
      <c r="AP139" s="199"/>
      <c r="AQ139" s="199"/>
    </row>
    <row r="140" spans="1:46" ht="18" x14ac:dyDescent="0.3">
      <c r="A140" s="228"/>
      <c r="B140" s="230"/>
      <c r="C140" s="230"/>
      <c r="D140" s="231"/>
      <c r="E140" s="232"/>
      <c r="F140" s="233"/>
      <c r="G140" s="232"/>
      <c r="H140" s="230"/>
      <c r="I140" s="230"/>
      <c r="J140" s="230"/>
      <c r="K140" s="230"/>
      <c r="L140" s="230"/>
      <c r="M140" s="230"/>
      <c r="N140" s="230"/>
      <c r="O140" s="230"/>
      <c r="P140" s="230"/>
      <c r="Q140" s="230"/>
      <c r="R140" s="230"/>
      <c r="S140" s="230"/>
      <c r="T140" s="234"/>
      <c r="U140" s="234"/>
      <c r="V140" s="234"/>
      <c r="W140" s="234"/>
      <c r="X140" s="234"/>
      <c r="Y140" s="234"/>
      <c r="Z140" s="234"/>
      <c r="AA140" s="234"/>
      <c r="AB140" s="234"/>
      <c r="AC140" s="234"/>
      <c r="AD140" s="234"/>
      <c r="AE140" s="234"/>
      <c r="AF140" s="234"/>
      <c r="AG140" s="234"/>
      <c r="AH140" s="234"/>
      <c r="AI140" s="230"/>
      <c r="AJ140" s="230"/>
      <c r="AK140" s="230"/>
      <c r="AL140" s="234"/>
      <c r="AM140" s="234"/>
      <c r="AN140" s="234"/>
      <c r="AO140" s="235"/>
      <c r="AP140" s="199"/>
      <c r="AQ140" s="199"/>
    </row>
    <row r="141" spans="1:46" ht="18" x14ac:dyDescent="0.3">
      <c r="A141" s="228"/>
      <c r="B141" s="230" t="s">
        <v>262</v>
      </c>
      <c r="C141" s="230"/>
      <c r="D141" s="231"/>
      <c r="E141" s="232"/>
      <c r="F141" s="233"/>
      <c r="G141" s="232"/>
      <c r="H141" s="230"/>
      <c r="I141" s="230"/>
      <c r="J141" s="230"/>
      <c r="K141" s="230"/>
      <c r="L141" s="230"/>
      <c r="M141" s="230"/>
      <c r="N141" s="230"/>
      <c r="O141" s="230"/>
      <c r="P141" s="230"/>
      <c r="Q141" s="230"/>
      <c r="R141" s="230"/>
      <c r="S141" s="230"/>
      <c r="T141" s="234"/>
      <c r="U141" s="234"/>
      <c r="V141" s="234"/>
      <c r="W141" s="234"/>
      <c r="X141" s="234"/>
      <c r="Y141" s="234"/>
      <c r="Z141" s="234"/>
      <c r="AA141" s="234"/>
      <c r="AB141" s="234"/>
      <c r="AC141" s="234"/>
      <c r="AD141" s="234"/>
      <c r="AE141" s="234"/>
      <c r="AF141" s="234"/>
      <c r="AG141" s="234"/>
      <c r="AH141" s="234"/>
      <c r="AI141" s="230"/>
      <c r="AJ141" s="230"/>
      <c r="AK141" s="230"/>
      <c r="AL141" s="234"/>
      <c r="AM141" s="234"/>
      <c r="AN141" s="234"/>
      <c r="AO141" s="235"/>
      <c r="AP141" s="199"/>
      <c r="AQ141" s="199"/>
    </row>
    <row r="142" spans="1:46" ht="18" x14ac:dyDescent="0.3">
      <c r="A142" s="228"/>
      <c r="B142" s="230"/>
      <c r="C142" s="230"/>
      <c r="D142" s="231"/>
      <c r="E142" s="232"/>
      <c r="F142" s="233"/>
      <c r="G142" s="232"/>
      <c r="H142" s="230"/>
      <c r="I142" s="230"/>
      <c r="J142" s="230"/>
      <c r="K142" s="230"/>
      <c r="L142" s="230"/>
      <c r="M142" s="230"/>
      <c r="N142" s="230"/>
      <c r="O142" s="230"/>
      <c r="P142" s="230"/>
      <c r="Q142" s="230"/>
      <c r="R142" s="230"/>
      <c r="S142" s="230"/>
      <c r="T142" s="234"/>
      <c r="U142" s="234"/>
      <c r="V142" s="234"/>
      <c r="W142" s="234"/>
      <c r="X142" s="234"/>
      <c r="Y142" s="234"/>
      <c r="Z142" s="234"/>
      <c r="AA142" s="234"/>
      <c r="AB142" s="234"/>
      <c r="AC142" s="234"/>
      <c r="AD142" s="234"/>
      <c r="AE142" s="234"/>
      <c r="AF142" s="234"/>
      <c r="AG142" s="234"/>
      <c r="AH142" s="234"/>
      <c r="AI142" s="230"/>
      <c r="AJ142" s="230"/>
      <c r="AK142" s="230"/>
      <c r="AL142" s="234"/>
      <c r="AM142" s="234"/>
      <c r="AN142" s="234"/>
      <c r="AO142" s="235"/>
      <c r="AP142" s="199"/>
      <c r="AQ142" s="199"/>
    </row>
    <row r="143" spans="1:46" ht="18" x14ac:dyDescent="0.3">
      <c r="A143" s="362" t="s">
        <v>377</v>
      </c>
      <c r="B143" s="362"/>
      <c r="C143" s="362"/>
      <c r="D143" s="363"/>
      <c r="E143" s="363"/>
      <c r="F143" s="363"/>
      <c r="G143" s="363"/>
      <c r="H143" s="363"/>
      <c r="I143" s="363"/>
      <c r="J143" s="363"/>
      <c r="K143" s="363"/>
      <c r="L143" s="261"/>
      <c r="M143" s="261"/>
      <c r="N143" s="261"/>
      <c r="O143" s="261"/>
      <c r="P143" s="261"/>
      <c r="Q143" s="261"/>
      <c r="R143" s="261"/>
      <c r="S143" s="261"/>
      <c r="T143" s="261"/>
      <c r="U143" s="261"/>
      <c r="V143" s="261"/>
      <c r="W143" s="261"/>
      <c r="X143" s="261"/>
      <c r="Y143" s="261"/>
      <c r="Z143" s="261"/>
      <c r="AA143" s="261"/>
      <c r="AB143" s="261"/>
      <c r="AC143" s="261"/>
      <c r="AD143" s="261"/>
      <c r="AE143" s="261"/>
      <c r="AF143" s="261"/>
      <c r="AG143" s="261"/>
      <c r="AH143" s="261"/>
      <c r="AI143" s="261"/>
      <c r="AJ143" s="261"/>
      <c r="AK143" s="261"/>
      <c r="AL143" s="261"/>
      <c r="AM143" s="261"/>
      <c r="AN143" s="261"/>
      <c r="AO143" s="224"/>
      <c r="AP143" s="221"/>
      <c r="AQ143" s="221"/>
    </row>
    <row r="146" spans="1:44" ht="18" x14ac:dyDescent="0.3">
      <c r="A146" s="227"/>
      <c r="B146" s="230"/>
      <c r="C146" s="230"/>
      <c r="D146" s="231"/>
      <c r="E146" s="232"/>
      <c r="F146" s="233"/>
      <c r="G146" s="232"/>
      <c r="H146" s="230"/>
      <c r="I146" s="230"/>
      <c r="J146" s="230"/>
      <c r="K146" s="230"/>
      <c r="L146" s="230"/>
      <c r="M146" s="230"/>
      <c r="N146" s="230"/>
      <c r="O146" s="230"/>
      <c r="P146" s="230"/>
      <c r="Q146" s="230"/>
      <c r="R146" s="230"/>
      <c r="S146" s="230"/>
      <c r="T146" s="234"/>
      <c r="U146" s="234"/>
      <c r="V146" s="234"/>
      <c r="W146" s="234"/>
      <c r="X146" s="234"/>
      <c r="Y146" s="234"/>
      <c r="Z146" s="234"/>
      <c r="AA146" s="234"/>
      <c r="AB146" s="234"/>
      <c r="AC146" s="234"/>
      <c r="AD146" s="234"/>
      <c r="AE146" s="234"/>
      <c r="AF146" s="234"/>
      <c r="AG146" s="234"/>
      <c r="AH146" s="234"/>
      <c r="AI146" s="230"/>
      <c r="AJ146" s="230"/>
      <c r="AK146" s="230"/>
      <c r="AL146" s="234"/>
      <c r="AM146" s="234"/>
      <c r="AN146" s="234"/>
      <c r="AO146" s="235"/>
      <c r="AP146" s="199"/>
      <c r="AQ146" s="199"/>
    </row>
    <row r="147" spans="1:44" x14ac:dyDescent="0.3">
      <c r="A147" s="236"/>
      <c r="T147" s="237"/>
      <c r="U147" s="237"/>
      <c r="V147" s="237"/>
      <c r="W147" s="237"/>
      <c r="X147" s="237"/>
      <c r="Y147" s="237"/>
      <c r="Z147" s="237"/>
      <c r="AA147" s="237"/>
      <c r="AB147" s="237"/>
      <c r="AC147" s="237"/>
      <c r="AD147" s="237"/>
      <c r="AE147" s="237"/>
      <c r="AF147" s="237"/>
      <c r="AG147" s="237"/>
      <c r="AH147" s="237"/>
      <c r="AL147" s="237"/>
      <c r="AM147" s="237"/>
      <c r="AN147" s="237"/>
      <c r="AO147" s="202"/>
      <c r="AP147" s="199"/>
      <c r="AQ147" s="199"/>
    </row>
    <row r="148" spans="1:44" x14ac:dyDescent="0.3">
      <c r="A148" s="236"/>
      <c r="T148" s="237"/>
      <c r="U148" s="237"/>
      <c r="V148" s="237"/>
      <c r="W148" s="237"/>
      <c r="X148" s="237"/>
      <c r="Y148" s="237"/>
      <c r="Z148" s="237"/>
      <c r="AA148" s="237"/>
      <c r="AB148" s="237"/>
      <c r="AC148" s="237"/>
      <c r="AD148" s="237"/>
      <c r="AE148" s="237"/>
      <c r="AF148" s="237"/>
      <c r="AG148" s="237"/>
      <c r="AH148" s="237"/>
      <c r="AL148" s="237"/>
      <c r="AM148" s="237"/>
      <c r="AN148" s="237"/>
      <c r="AO148" s="202"/>
      <c r="AP148" s="199"/>
      <c r="AQ148" s="199"/>
    </row>
    <row r="149" spans="1:44" x14ac:dyDescent="0.3">
      <c r="A149" s="236"/>
      <c r="T149" s="237"/>
      <c r="U149" s="237"/>
      <c r="V149" s="237"/>
      <c r="W149" s="237"/>
      <c r="X149" s="237"/>
      <c r="Y149" s="237"/>
      <c r="Z149" s="237"/>
      <c r="AA149" s="237"/>
      <c r="AB149" s="237"/>
      <c r="AC149" s="237"/>
      <c r="AD149" s="237"/>
      <c r="AE149" s="237"/>
      <c r="AF149" s="237"/>
      <c r="AG149" s="237"/>
      <c r="AH149" s="237"/>
      <c r="AL149" s="237"/>
      <c r="AM149" s="237"/>
      <c r="AN149" s="237"/>
      <c r="AO149" s="202"/>
      <c r="AP149" s="199"/>
      <c r="AQ149" s="199"/>
    </row>
    <row r="150" spans="1:44" ht="14.25" customHeight="1" x14ac:dyDescent="0.3">
      <c r="A150" s="236"/>
      <c r="T150" s="237"/>
      <c r="U150" s="237"/>
      <c r="V150" s="237"/>
      <c r="W150" s="237"/>
      <c r="X150" s="237"/>
      <c r="Y150" s="237"/>
      <c r="Z150" s="237"/>
      <c r="AA150" s="237"/>
      <c r="AB150" s="237"/>
      <c r="AC150" s="237"/>
      <c r="AD150" s="237"/>
      <c r="AE150" s="237"/>
      <c r="AF150" s="237"/>
      <c r="AG150" s="237"/>
      <c r="AH150" s="237"/>
      <c r="AL150" s="237"/>
      <c r="AM150" s="237"/>
      <c r="AN150" s="237"/>
      <c r="AO150" s="202"/>
      <c r="AP150" s="199"/>
      <c r="AQ150" s="199"/>
    </row>
    <row r="151" spans="1:44" x14ac:dyDescent="0.3">
      <c r="A151" s="238"/>
      <c r="T151" s="237"/>
      <c r="U151" s="237"/>
      <c r="V151" s="237"/>
      <c r="W151" s="237"/>
      <c r="X151" s="237"/>
      <c r="Y151" s="237"/>
      <c r="Z151" s="237"/>
      <c r="AA151" s="237"/>
      <c r="AB151" s="237"/>
      <c r="AC151" s="237"/>
      <c r="AD151" s="237"/>
      <c r="AE151" s="237"/>
      <c r="AF151" s="237"/>
      <c r="AG151" s="237"/>
      <c r="AH151" s="237"/>
      <c r="AL151" s="237"/>
      <c r="AM151" s="237"/>
      <c r="AN151" s="237"/>
      <c r="AO151" s="202"/>
      <c r="AP151" s="199"/>
      <c r="AQ151" s="199"/>
    </row>
    <row r="152" spans="1:44" x14ac:dyDescent="0.3">
      <c r="A152" s="236"/>
      <c r="T152" s="237"/>
      <c r="U152" s="237"/>
      <c r="V152" s="237"/>
      <c r="W152" s="237"/>
      <c r="X152" s="237"/>
      <c r="Y152" s="237"/>
      <c r="Z152" s="237"/>
      <c r="AA152" s="237"/>
      <c r="AB152" s="237"/>
      <c r="AC152" s="237"/>
      <c r="AD152" s="237"/>
      <c r="AE152" s="237"/>
      <c r="AF152" s="237"/>
      <c r="AG152" s="237"/>
      <c r="AH152" s="237"/>
      <c r="AL152" s="237"/>
      <c r="AM152" s="237"/>
      <c r="AN152" s="237"/>
      <c r="AO152" s="202"/>
      <c r="AP152" s="199"/>
      <c r="AQ152" s="199"/>
    </row>
    <row r="153" spans="1:44" x14ac:dyDescent="0.3">
      <c r="A153" s="236"/>
      <c r="T153" s="237"/>
      <c r="U153" s="237"/>
      <c r="V153" s="237"/>
      <c r="W153" s="237"/>
      <c r="X153" s="237"/>
      <c r="Y153" s="237"/>
      <c r="Z153" s="237"/>
      <c r="AA153" s="237"/>
      <c r="AB153" s="237"/>
      <c r="AC153" s="237"/>
      <c r="AD153" s="237"/>
      <c r="AE153" s="237"/>
      <c r="AF153" s="237"/>
      <c r="AG153" s="237"/>
      <c r="AH153" s="237"/>
      <c r="AL153" s="237"/>
      <c r="AM153" s="237"/>
      <c r="AN153" s="237"/>
      <c r="AO153" s="202"/>
      <c r="AP153" s="199"/>
      <c r="AQ153" s="199"/>
    </row>
    <row r="154" spans="1:44" x14ac:dyDescent="0.3">
      <c r="A154" s="236"/>
      <c r="T154" s="237"/>
      <c r="U154" s="237"/>
      <c r="V154" s="237"/>
      <c r="W154" s="237"/>
      <c r="X154" s="237"/>
      <c r="Y154" s="237"/>
      <c r="Z154" s="237"/>
      <c r="AA154" s="237"/>
      <c r="AB154" s="237"/>
      <c r="AC154" s="237"/>
      <c r="AD154" s="237"/>
      <c r="AE154" s="237"/>
      <c r="AF154" s="237"/>
      <c r="AG154" s="237"/>
      <c r="AH154" s="237"/>
      <c r="AL154" s="237"/>
      <c r="AM154" s="237"/>
      <c r="AN154" s="237"/>
      <c r="AO154" s="202"/>
      <c r="AP154" s="199"/>
      <c r="AQ154" s="199"/>
    </row>
    <row r="155" spans="1:44" x14ac:dyDescent="0.3">
      <c r="A155" s="236"/>
      <c r="T155" s="237"/>
      <c r="U155" s="237"/>
      <c r="V155" s="237"/>
      <c r="W155" s="237"/>
      <c r="X155" s="237"/>
      <c r="Y155" s="237"/>
      <c r="Z155" s="237"/>
      <c r="AA155" s="237"/>
      <c r="AB155" s="237"/>
      <c r="AC155" s="237"/>
      <c r="AD155" s="237"/>
      <c r="AE155" s="237"/>
      <c r="AF155" s="237"/>
      <c r="AG155" s="237"/>
      <c r="AH155" s="237"/>
      <c r="AL155" s="237"/>
      <c r="AM155" s="237"/>
      <c r="AN155" s="237"/>
      <c r="AO155" s="202"/>
      <c r="AP155" s="199"/>
      <c r="AQ155" s="199"/>
    </row>
    <row r="156" spans="1:44" ht="12.75" customHeight="1" x14ac:dyDescent="0.3">
      <c r="A156" s="236"/>
    </row>
    <row r="157" spans="1:44" x14ac:dyDescent="0.3">
      <c r="A157" s="238"/>
    </row>
    <row r="158" spans="1:44" x14ac:dyDescent="0.3">
      <c r="A158" s="236"/>
      <c r="T158" s="239"/>
      <c r="U158" s="239"/>
      <c r="V158" s="239"/>
      <c r="W158" s="239"/>
      <c r="X158" s="239"/>
      <c r="Y158" s="239"/>
      <c r="Z158" s="239"/>
      <c r="AA158" s="239"/>
      <c r="AB158" s="239"/>
      <c r="AC158" s="239"/>
      <c r="AD158" s="239"/>
      <c r="AE158" s="239"/>
      <c r="AF158" s="239"/>
      <c r="AG158" s="239"/>
      <c r="AH158" s="239"/>
      <c r="AL158" s="239"/>
      <c r="AM158" s="239"/>
      <c r="AN158" s="239"/>
    </row>
    <row r="159" spans="1:44" s="193" customFormat="1" x14ac:dyDescent="0.3">
      <c r="A159" s="236"/>
      <c r="D159" s="194"/>
      <c r="E159" s="195"/>
      <c r="F159" s="196"/>
      <c r="G159" s="195"/>
      <c r="T159" s="239"/>
      <c r="U159" s="239"/>
      <c r="V159" s="239"/>
      <c r="W159" s="239"/>
      <c r="X159" s="239"/>
      <c r="Y159" s="239"/>
      <c r="Z159" s="239"/>
      <c r="AA159" s="239"/>
      <c r="AB159" s="239"/>
      <c r="AC159" s="239"/>
      <c r="AD159" s="239"/>
      <c r="AE159" s="239"/>
      <c r="AF159" s="239"/>
      <c r="AG159" s="239"/>
      <c r="AH159" s="239"/>
      <c r="AL159" s="239"/>
      <c r="AM159" s="239"/>
      <c r="AN159" s="239"/>
      <c r="AO159" s="197"/>
      <c r="AR159" s="199"/>
    </row>
    <row r="160" spans="1:44" s="193" customFormat="1" x14ac:dyDescent="0.3">
      <c r="A160" s="236"/>
      <c r="D160" s="194"/>
      <c r="E160" s="195"/>
      <c r="F160" s="196"/>
      <c r="G160" s="195"/>
      <c r="T160" s="239"/>
      <c r="U160" s="239"/>
      <c r="V160" s="239"/>
      <c r="W160" s="239"/>
      <c r="X160" s="239"/>
      <c r="Y160" s="239"/>
      <c r="Z160" s="239"/>
      <c r="AA160" s="239"/>
      <c r="AB160" s="239"/>
      <c r="AC160" s="239"/>
      <c r="AD160" s="239"/>
      <c r="AE160" s="239"/>
      <c r="AF160" s="239"/>
      <c r="AG160" s="239"/>
      <c r="AH160" s="239"/>
      <c r="AL160" s="239"/>
      <c r="AM160" s="239"/>
      <c r="AN160" s="239"/>
      <c r="AO160" s="197"/>
      <c r="AR160" s="199"/>
    </row>
    <row r="161" spans="1:44" s="193" customFormat="1" x14ac:dyDescent="0.3">
      <c r="A161" s="236"/>
      <c r="D161" s="194"/>
      <c r="E161" s="195"/>
      <c r="F161" s="196"/>
      <c r="G161" s="195"/>
      <c r="T161" s="239"/>
      <c r="U161" s="239"/>
      <c r="V161" s="239"/>
      <c r="W161" s="239"/>
      <c r="X161" s="239"/>
      <c r="Y161" s="239"/>
      <c r="Z161" s="239"/>
      <c r="AA161" s="239"/>
      <c r="AB161" s="239"/>
      <c r="AC161" s="239"/>
      <c r="AD161" s="239"/>
      <c r="AE161" s="239"/>
      <c r="AF161" s="239"/>
      <c r="AG161" s="239"/>
      <c r="AH161" s="239"/>
      <c r="AL161" s="239"/>
      <c r="AM161" s="239"/>
      <c r="AN161" s="239"/>
      <c r="AO161" s="197"/>
      <c r="AR161" s="199"/>
    </row>
    <row r="162" spans="1:44" s="193" customFormat="1" x14ac:dyDescent="0.3">
      <c r="A162" s="236"/>
      <c r="D162" s="194"/>
      <c r="E162" s="195"/>
      <c r="F162" s="196"/>
      <c r="G162" s="195"/>
      <c r="AO162" s="197"/>
      <c r="AR162" s="199"/>
    </row>
    <row r="168" spans="1:44" s="193" customFormat="1" ht="49.5" customHeight="1" x14ac:dyDescent="0.3">
      <c r="D168" s="194"/>
      <c r="E168" s="195"/>
      <c r="F168" s="196"/>
      <c r="G168" s="195"/>
      <c r="AO168" s="197"/>
      <c r="AR168" s="199"/>
    </row>
  </sheetData>
  <mergeCells count="112">
    <mergeCell ref="A92:A98"/>
    <mergeCell ref="B92:B98"/>
    <mergeCell ref="C92:C98"/>
    <mergeCell ref="A99:C102"/>
    <mergeCell ref="A86:A87"/>
    <mergeCell ref="B86:B87"/>
    <mergeCell ref="C86:C87"/>
    <mergeCell ref="A88:A91"/>
    <mergeCell ref="B88:B91"/>
    <mergeCell ref="C88:C91"/>
    <mergeCell ref="B72:B74"/>
    <mergeCell ref="C72:C74"/>
    <mergeCell ref="B67:B68"/>
    <mergeCell ref="A75:A76"/>
    <mergeCell ref="B75:B76"/>
    <mergeCell ref="C75:C76"/>
    <mergeCell ref="A78:C80"/>
    <mergeCell ref="A81:AI81"/>
    <mergeCell ref="A82:A85"/>
    <mergeCell ref="AR10:AR14"/>
    <mergeCell ref="A15:C19"/>
    <mergeCell ref="AR15:AR24"/>
    <mergeCell ref="Z7:AB7"/>
    <mergeCell ref="A46:A48"/>
    <mergeCell ref="B46:B48"/>
    <mergeCell ref="C46:C48"/>
    <mergeCell ref="A49:A51"/>
    <mergeCell ref="B49:B51"/>
    <mergeCell ref="C49:C51"/>
    <mergeCell ref="A30:AI30"/>
    <mergeCell ref="A31:A33"/>
    <mergeCell ref="B31:B33"/>
    <mergeCell ref="C31:C33"/>
    <mergeCell ref="A34:A36"/>
    <mergeCell ref="B34:B36"/>
    <mergeCell ref="C34:C36"/>
    <mergeCell ref="A37:A39"/>
    <mergeCell ref="B37:B39"/>
    <mergeCell ref="C37:C39"/>
    <mergeCell ref="A40:A42"/>
    <mergeCell ref="B40:B42"/>
    <mergeCell ref="C40:C42"/>
    <mergeCell ref="A43:A45"/>
    <mergeCell ref="A2:AR2"/>
    <mergeCell ref="A3:AR3"/>
    <mergeCell ref="A4:AR4"/>
    <mergeCell ref="A5:AI5"/>
    <mergeCell ref="A6:A8"/>
    <mergeCell ref="B6:B8"/>
    <mergeCell ref="C6:C8"/>
    <mergeCell ref="D6:D8"/>
    <mergeCell ref="E6:G6"/>
    <mergeCell ref="H6:AQ6"/>
    <mergeCell ref="AO7:AQ7"/>
    <mergeCell ref="AR6:AR8"/>
    <mergeCell ref="E7:E8"/>
    <mergeCell ref="F7:F8"/>
    <mergeCell ref="G7:G8"/>
    <mergeCell ref="H7:J7"/>
    <mergeCell ref="AC7:AE7"/>
    <mergeCell ref="AF7:AH7"/>
    <mergeCell ref="AI7:AK7"/>
    <mergeCell ref="AL7:AN7"/>
    <mergeCell ref="T7:V7"/>
    <mergeCell ref="B59:B61"/>
    <mergeCell ref="C59:C61"/>
    <mergeCell ref="A143:K143"/>
    <mergeCell ref="A133:AR133"/>
    <mergeCell ref="AR104:AR107"/>
    <mergeCell ref="A108:C112"/>
    <mergeCell ref="A113:C117"/>
    <mergeCell ref="AR113:AR117"/>
    <mergeCell ref="AR108:AR112"/>
    <mergeCell ref="A134:AR134"/>
    <mergeCell ref="A118:C122"/>
    <mergeCell ref="AR118:AR122"/>
    <mergeCell ref="A123:C127"/>
    <mergeCell ref="AR123:AR127"/>
    <mergeCell ref="A136:D136"/>
    <mergeCell ref="H136:K136"/>
    <mergeCell ref="A104:C107"/>
    <mergeCell ref="A128:C132"/>
    <mergeCell ref="AR128:AR132"/>
    <mergeCell ref="C67:C68"/>
    <mergeCell ref="A69:A71"/>
    <mergeCell ref="B69:B71"/>
    <mergeCell ref="C69:C71"/>
    <mergeCell ref="A72:A74"/>
    <mergeCell ref="A10:C14"/>
    <mergeCell ref="K7:M7"/>
    <mergeCell ref="N7:P7"/>
    <mergeCell ref="A25:C29"/>
    <mergeCell ref="W7:Y7"/>
    <mergeCell ref="A20:C24"/>
    <mergeCell ref="Q7:S7"/>
    <mergeCell ref="B82:B85"/>
    <mergeCell ref="C82:C85"/>
    <mergeCell ref="A52:C54"/>
    <mergeCell ref="A55:AI55"/>
    <mergeCell ref="A56:A58"/>
    <mergeCell ref="B56:B58"/>
    <mergeCell ref="C56:C58"/>
    <mergeCell ref="A62:A64"/>
    <mergeCell ref="B62:B64"/>
    <mergeCell ref="C62:C64"/>
    <mergeCell ref="A65:A66"/>
    <mergeCell ref="B65:B66"/>
    <mergeCell ref="C65:C66"/>
    <mergeCell ref="A67:A68"/>
    <mergeCell ref="B43:B45"/>
    <mergeCell ref="C43:C45"/>
    <mergeCell ref="A59:A61"/>
  </mergeCells>
  <pageMargins left="0.59055118110236227" right="0.59055118110236227" top="1.1811023622047245" bottom="0.39370078740157483" header="0" footer="0"/>
  <pageSetup paperSize="9" scale="26" orientation="landscape" r:id="rId1"/>
  <headerFooter>
    <oddFooter>&amp;C&amp;"Times New Roman,обычный"&amp;8Страница  &amp;P из &amp;N</oddFooter>
  </headerFooter>
  <rowBreaks count="2" manualBreakCount="2">
    <brk id="54" max="43" man="1"/>
    <brk id="110" max="16383" man="1"/>
  </rowBreaks>
  <colBreaks count="1" manualBreakCount="1">
    <brk id="4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T37"/>
  <sheetViews>
    <sheetView zoomScale="85" zoomScaleNormal="85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F45" sqref="F45"/>
    </sheetView>
  </sheetViews>
  <sheetFormatPr defaultColWidth="9.109375" defaultRowHeight="13.8" x14ac:dyDescent="0.3"/>
  <cols>
    <col min="1" max="1" width="6.5546875" style="170" customWidth="1"/>
    <col min="2" max="2" width="36" style="171" customWidth="1"/>
    <col min="3" max="3" width="13.109375" style="171" customWidth="1"/>
    <col min="4" max="4" width="7.33203125" style="171" customWidth="1"/>
    <col min="5" max="5" width="8" style="171" customWidth="1"/>
    <col min="6" max="6" width="6.88671875" style="249" customWidth="1"/>
    <col min="7" max="8" width="6.44140625" style="171" customWidth="1"/>
    <col min="9" max="9" width="4.109375" style="171" bestFit="1" customWidth="1"/>
    <col min="10" max="10" width="5.44140625" style="171" customWidth="1"/>
    <col min="11" max="11" width="6.109375" style="171" customWidth="1"/>
    <col min="12" max="12" width="2.6640625" style="171" bestFit="1" customWidth="1"/>
    <col min="13" max="13" width="5.5546875" style="171" customWidth="1"/>
    <col min="14" max="14" width="5.44140625" style="171" customWidth="1"/>
    <col min="15" max="15" width="2.6640625" style="171" bestFit="1" customWidth="1"/>
    <col min="16" max="16" width="6.33203125" style="171" customWidth="1"/>
    <col min="17" max="17" width="5.33203125" style="171" customWidth="1"/>
    <col min="18" max="18" width="2.6640625" style="171" bestFit="1" customWidth="1"/>
    <col min="19" max="19" width="14.88671875" style="171" customWidth="1"/>
    <col min="20" max="16384" width="9.109375" style="171"/>
  </cols>
  <sheetData>
    <row r="2" spans="1:19" s="172" customFormat="1" ht="16.2" customHeight="1" x14ac:dyDescent="0.3">
      <c r="A2" s="405" t="s">
        <v>341</v>
      </c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  <c r="O2" s="405"/>
      <c r="P2" s="405"/>
      <c r="Q2" s="169"/>
      <c r="R2" s="169"/>
    </row>
    <row r="3" spans="1:19" s="172" customFormat="1" ht="16.2" customHeight="1" x14ac:dyDescent="0.3">
      <c r="A3" s="169"/>
      <c r="B3" s="169"/>
      <c r="C3" s="169"/>
      <c r="D3" s="169"/>
      <c r="E3" s="169"/>
      <c r="F3" s="242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</row>
    <row r="4" spans="1:19" s="304" customFormat="1" ht="13.2" x14ac:dyDescent="0.3">
      <c r="A4" s="303"/>
      <c r="F4" s="305"/>
    </row>
    <row r="5" spans="1:19" s="304" customFormat="1" ht="12.75" customHeight="1" x14ac:dyDescent="0.3">
      <c r="A5" s="406" t="s">
        <v>0</v>
      </c>
      <c r="B5" s="333" t="s">
        <v>278</v>
      </c>
      <c r="C5" s="333" t="s">
        <v>263</v>
      </c>
      <c r="D5" s="333" t="s">
        <v>387</v>
      </c>
      <c r="E5" s="333"/>
      <c r="F5" s="333"/>
      <c r="G5" s="333" t="s">
        <v>255</v>
      </c>
      <c r="H5" s="333"/>
      <c r="I5" s="333"/>
      <c r="J5" s="333"/>
      <c r="K5" s="333"/>
      <c r="L5" s="333"/>
      <c r="M5" s="333"/>
      <c r="N5" s="333"/>
      <c r="O5" s="333"/>
      <c r="P5" s="333"/>
      <c r="Q5" s="333"/>
      <c r="R5" s="333"/>
      <c r="S5" s="403" t="s">
        <v>277</v>
      </c>
    </row>
    <row r="6" spans="1:19" s="304" customFormat="1" ht="66.75" customHeight="1" x14ac:dyDescent="0.3">
      <c r="A6" s="406"/>
      <c r="B6" s="333"/>
      <c r="C6" s="333"/>
      <c r="D6" s="333"/>
      <c r="E6" s="333"/>
      <c r="F6" s="333"/>
      <c r="G6" s="333" t="s">
        <v>23</v>
      </c>
      <c r="H6" s="333"/>
      <c r="I6" s="333"/>
      <c r="J6" s="333" t="s">
        <v>373</v>
      </c>
      <c r="K6" s="333"/>
      <c r="L6" s="333"/>
      <c r="M6" s="333" t="s">
        <v>374</v>
      </c>
      <c r="N6" s="333"/>
      <c r="O6" s="333"/>
      <c r="P6" s="333" t="s">
        <v>375</v>
      </c>
      <c r="Q6" s="333"/>
      <c r="R6" s="333"/>
      <c r="S6" s="404"/>
    </row>
    <row r="7" spans="1:19" s="300" customFormat="1" ht="13.2" x14ac:dyDescent="0.3">
      <c r="A7" s="295"/>
      <c r="B7" s="306"/>
      <c r="C7" s="306"/>
      <c r="D7" s="292" t="s">
        <v>20</v>
      </c>
      <c r="E7" s="292" t="s">
        <v>21</v>
      </c>
      <c r="F7" s="298" t="s">
        <v>19</v>
      </c>
      <c r="G7" s="292" t="s">
        <v>20</v>
      </c>
      <c r="H7" s="292" t="s">
        <v>21</v>
      </c>
      <c r="I7" s="292" t="s">
        <v>19</v>
      </c>
      <c r="J7" s="292" t="s">
        <v>20</v>
      </c>
      <c r="K7" s="292" t="s">
        <v>21</v>
      </c>
      <c r="L7" s="292" t="s">
        <v>19</v>
      </c>
      <c r="M7" s="292" t="s">
        <v>20</v>
      </c>
      <c r="N7" s="292" t="s">
        <v>21</v>
      </c>
      <c r="O7" s="292" t="s">
        <v>19</v>
      </c>
      <c r="P7" s="292" t="s">
        <v>20</v>
      </c>
      <c r="Q7" s="292" t="s">
        <v>21</v>
      </c>
      <c r="R7" s="292" t="s">
        <v>19</v>
      </c>
      <c r="S7" s="404"/>
    </row>
    <row r="8" spans="1:19" s="300" customFormat="1" ht="27.6" x14ac:dyDescent="0.3">
      <c r="A8" s="295">
        <v>1</v>
      </c>
      <c r="B8" s="296" t="s">
        <v>342</v>
      </c>
      <c r="C8" s="297">
        <v>0.01</v>
      </c>
      <c r="D8" s="297">
        <v>1.4999999999999999E-2</v>
      </c>
      <c r="E8" s="292"/>
      <c r="F8" s="298">
        <f>SUM(E8/D8*100)</f>
        <v>0</v>
      </c>
      <c r="G8" s="292"/>
      <c r="H8" s="292"/>
      <c r="I8" s="292"/>
      <c r="J8" s="292"/>
      <c r="K8" s="292"/>
      <c r="L8" s="292"/>
      <c r="M8" s="292"/>
      <c r="N8" s="292"/>
      <c r="O8" s="292"/>
      <c r="P8" s="292">
        <f>D8</f>
        <v>1.4999999999999999E-2</v>
      </c>
      <c r="Q8" s="292"/>
      <c r="R8" s="292"/>
      <c r="S8" s="299"/>
    </row>
    <row r="9" spans="1:19" s="300" customFormat="1" ht="96.6" x14ac:dyDescent="0.3">
      <c r="A9" s="295">
        <v>2</v>
      </c>
      <c r="B9" s="296" t="s">
        <v>343</v>
      </c>
      <c r="C9" s="297">
        <v>2.2000000000000002</v>
      </c>
      <c r="D9" s="297">
        <v>2.1</v>
      </c>
      <c r="E9" s="292"/>
      <c r="F9" s="298">
        <f t="shared" ref="F9:F22" si="0">SUM(E9/D9*100)</f>
        <v>0</v>
      </c>
      <c r="G9" s="292">
        <v>2.1</v>
      </c>
      <c r="H9" s="292"/>
      <c r="I9" s="292">
        <f>SUM(H9/G9*100)</f>
        <v>0</v>
      </c>
      <c r="J9" s="292">
        <v>2.1</v>
      </c>
      <c r="K9" s="292"/>
      <c r="L9" s="292"/>
      <c r="M9" s="292">
        <v>2.1</v>
      </c>
      <c r="N9" s="292"/>
      <c r="O9" s="292"/>
      <c r="P9" s="292">
        <f t="shared" ref="P9:P28" si="1">D9</f>
        <v>2.1</v>
      </c>
      <c r="Q9" s="292"/>
      <c r="R9" s="292"/>
      <c r="S9" s="299"/>
    </row>
    <row r="10" spans="1:19" s="300" customFormat="1" ht="41.4" x14ac:dyDescent="0.3">
      <c r="A10" s="295">
        <v>3</v>
      </c>
      <c r="B10" s="296" t="s">
        <v>344</v>
      </c>
      <c r="C10" s="297">
        <v>17.8</v>
      </c>
      <c r="D10" s="297">
        <v>18.100000000000001</v>
      </c>
      <c r="E10" s="292"/>
      <c r="F10" s="298">
        <f t="shared" si="0"/>
        <v>0</v>
      </c>
      <c r="G10" s="297">
        <v>18.100000000000001</v>
      </c>
      <c r="H10" s="292"/>
      <c r="I10" s="292">
        <f t="shared" ref="I10:I22" si="2">SUM(H10/G10*100)</f>
        <v>0</v>
      </c>
      <c r="J10" s="297">
        <v>18.100000000000001</v>
      </c>
      <c r="K10" s="292"/>
      <c r="L10" s="292"/>
      <c r="M10" s="297">
        <v>18.100000000000001</v>
      </c>
      <c r="N10" s="292"/>
      <c r="O10" s="292"/>
      <c r="P10" s="292">
        <f t="shared" si="1"/>
        <v>18.100000000000001</v>
      </c>
      <c r="Q10" s="292"/>
      <c r="R10" s="292"/>
      <c r="S10" s="299"/>
    </row>
    <row r="11" spans="1:19" s="300" customFormat="1" ht="41.4" x14ac:dyDescent="0.3">
      <c r="A11" s="295">
        <v>4</v>
      </c>
      <c r="B11" s="296" t="s">
        <v>345</v>
      </c>
      <c r="C11" s="297">
        <v>2.4</v>
      </c>
      <c r="D11" s="297">
        <v>16.5</v>
      </c>
      <c r="E11" s="292"/>
      <c r="F11" s="298">
        <f t="shared" si="0"/>
        <v>0</v>
      </c>
      <c r="G11" s="297">
        <v>16.5</v>
      </c>
      <c r="H11" s="292"/>
      <c r="I11" s="292">
        <f t="shared" si="2"/>
        <v>0</v>
      </c>
      <c r="J11" s="297">
        <v>16.5</v>
      </c>
      <c r="K11" s="292"/>
      <c r="L11" s="292"/>
      <c r="M11" s="297">
        <v>16.5</v>
      </c>
      <c r="N11" s="292"/>
      <c r="O11" s="292"/>
      <c r="P11" s="297">
        <v>16.5</v>
      </c>
      <c r="Q11" s="292"/>
      <c r="R11" s="292"/>
      <c r="S11" s="299"/>
    </row>
    <row r="12" spans="1:19" s="300" customFormat="1" ht="82.8" x14ac:dyDescent="0.3">
      <c r="A12" s="295">
        <v>5</v>
      </c>
      <c r="B12" s="296" t="s">
        <v>346</v>
      </c>
      <c r="C12" s="297">
        <v>11.11</v>
      </c>
      <c r="D12" s="297">
        <v>11.11</v>
      </c>
      <c r="E12" s="292"/>
      <c r="F12" s="298">
        <f t="shared" si="0"/>
        <v>0</v>
      </c>
      <c r="G12" s="292">
        <v>11.11</v>
      </c>
      <c r="H12" s="292"/>
      <c r="I12" s="292">
        <f t="shared" si="2"/>
        <v>0</v>
      </c>
      <c r="J12" s="292">
        <v>11.11</v>
      </c>
      <c r="K12" s="292"/>
      <c r="L12" s="292"/>
      <c r="M12" s="292">
        <v>11.11</v>
      </c>
      <c r="N12" s="292"/>
      <c r="O12" s="292"/>
      <c r="P12" s="292">
        <f t="shared" si="1"/>
        <v>11.11</v>
      </c>
      <c r="Q12" s="292"/>
      <c r="R12" s="292"/>
      <c r="S12" s="299"/>
    </row>
    <row r="13" spans="1:19" s="300" customFormat="1" ht="82.8" x14ac:dyDescent="0.3">
      <c r="A13" s="295">
        <v>6</v>
      </c>
      <c r="B13" s="296" t="s">
        <v>347</v>
      </c>
      <c r="C13" s="297">
        <v>100</v>
      </c>
      <c r="D13" s="297">
        <v>100</v>
      </c>
      <c r="E13" s="292"/>
      <c r="F13" s="298">
        <f t="shared" si="0"/>
        <v>0</v>
      </c>
      <c r="G13" s="292">
        <v>100</v>
      </c>
      <c r="H13" s="292"/>
      <c r="I13" s="292">
        <f t="shared" si="2"/>
        <v>0</v>
      </c>
      <c r="J13" s="292">
        <v>100</v>
      </c>
      <c r="K13" s="292"/>
      <c r="L13" s="292"/>
      <c r="M13" s="292">
        <v>100</v>
      </c>
      <c r="N13" s="292"/>
      <c r="O13" s="292"/>
      <c r="P13" s="292">
        <f t="shared" si="1"/>
        <v>100</v>
      </c>
      <c r="Q13" s="292"/>
      <c r="R13" s="292"/>
      <c r="S13" s="299"/>
    </row>
    <row r="14" spans="1:19" s="300" customFormat="1" ht="55.2" x14ac:dyDescent="0.3">
      <c r="A14" s="295">
        <v>7</v>
      </c>
      <c r="B14" s="296" t="s">
        <v>348</v>
      </c>
      <c r="C14" s="297">
        <v>90</v>
      </c>
      <c r="D14" s="297">
        <v>90</v>
      </c>
      <c r="E14" s="292"/>
      <c r="F14" s="298">
        <f t="shared" si="0"/>
        <v>0</v>
      </c>
      <c r="G14" s="292">
        <v>90</v>
      </c>
      <c r="H14" s="292"/>
      <c r="I14" s="292">
        <f t="shared" si="2"/>
        <v>0</v>
      </c>
      <c r="J14" s="292">
        <v>90</v>
      </c>
      <c r="K14" s="292"/>
      <c r="L14" s="292"/>
      <c r="M14" s="292">
        <v>90</v>
      </c>
      <c r="N14" s="292"/>
      <c r="O14" s="292"/>
      <c r="P14" s="292">
        <f t="shared" si="1"/>
        <v>90</v>
      </c>
      <c r="Q14" s="292"/>
      <c r="R14" s="292"/>
      <c r="S14" s="299"/>
    </row>
    <row r="15" spans="1:19" s="300" customFormat="1" ht="193.2" x14ac:dyDescent="0.3">
      <c r="A15" s="295">
        <v>8</v>
      </c>
      <c r="B15" s="296" t="s">
        <v>349</v>
      </c>
      <c r="C15" s="297">
        <v>6</v>
      </c>
      <c r="D15" s="297">
        <v>0</v>
      </c>
      <c r="E15" s="292"/>
      <c r="F15" s="298" t="e">
        <f t="shared" si="0"/>
        <v>#DIV/0!</v>
      </c>
      <c r="G15" s="292"/>
      <c r="H15" s="292"/>
      <c r="I15" s="292" t="e">
        <f t="shared" si="2"/>
        <v>#DIV/0!</v>
      </c>
      <c r="J15" s="292"/>
      <c r="K15" s="292"/>
      <c r="L15" s="292"/>
      <c r="M15" s="292"/>
      <c r="N15" s="292"/>
      <c r="O15" s="292"/>
      <c r="P15" s="292">
        <f t="shared" si="1"/>
        <v>0</v>
      </c>
      <c r="Q15" s="292"/>
      <c r="R15" s="292"/>
      <c r="S15" s="299"/>
    </row>
    <row r="16" spans="1:19" s="300" customFormat="1" ht="55.2" x14ac:dyDescent="0.3">
      <c r="A16" s="295">
        <v>9</v>
      </c>
      <c r="B16" s="296" t="s">
        <v>350</v>
      </c>
      <c r="C16" s="297">
        <v>4</v>
      </c>
      <c r="D16" s="297">
        <v>1</v>
      </c>
      <c r="E16" s="292"/>
      <c r="F16" s="298">
        <f t="shared" si="0"/>
        <v>0</v>
      </c>
      <c r="G16" s="292"/>
      <c r="H16" s="292"/>
      <c r="I16" s="292" t="e">
        <f t="shared" si="2"/>
        <v>#DIV/0!</v>
      </c>
      <c r="J16" s="292"/>
      <c r="K16" s="292"/>
      <c r="L16" s="292"/>
      <c r="M16" s="292"/>
      <c r="N16" s="292"/>
      <c r="O16" s="292"/>
      <c r="P16" s="292">
        <f t="shared" si="1"/>
        <v>1</v>
      </c>
      <c r="Q16" s="292"/>
      <c r="R16" s="292"/>
      <c r="S16" s="299"/>
    </row>
    <row r="17" spans="1:20" s="300" customFormat="1" ht="69" x14ac:dyDescent="0.3">
      <c r="A17" s="295">
        <v>10</v>
      </c>
      <c r="B17" s="296" t="s">
        <v>351</v>
      </c>
      <c r="C17" s="297">
        <v>1.3</v>
      </c>
      <c r="D17" s="297">
        <v>1.3</v>
      </c>
      <c r="E17" s="292"/>
      <c r="F17" s="298">
        <f t="shared" si="0"/>
        <v>0</v>
      </c>
      <c r="G17" s="297">
        <v>1.3</v>
      </c>
      <c r="H17" s="292"/>
      <c r="I17" s="292">
        <f t="shared" si="2"/>
        <v>0</v>
      </c>
      <c r="J17" s="297">
        <v>1.3</v>
      </c>
      <c r="K17" s="292"/>
      <c r="L17" s="292"/>
      <c r="M17" s="297">
        <v>1.3</v>
      </c>
      <c r="N17" s="292"/>
      <c r="O17" s="292"/>
      <c r="P17" s="297">
        <v>1.3</v>
      </c>
      <c r="Q17" s="292"/>
      <c r="R17" s="292"/>
      <c r="S17" s="299"/>
    </row>
    <row r="18" spans="1:20" s="300" customFormat="1" ht="120.75" customHeight="1" x14ac:dyDescent="0.3">
      <c r="A18" s="307">
        <v>11</v>
      </c>
      <c r="B18" s="297" t="s">
        <v>352</v>
      </c>
      <c r="C18" s="297"/>
      <c r="D18" s="297">
        <v>0</v>
      </c>
      <c r="E18" s="292"/>
      <c r="F18" s="298" t="e">
        <f t="shared" si="0"/>
        <v>#DIV/0!</v>
      </c>
      <c r="G18" s="292">
        <v>0</v>
      </c>
      <c r="H18" s="292"/>
      <c r="I18" s="292" t="e">
        <f t="shared" si="2"/>
        <v>#DIV/0!</v>
      </c>
      <c r="J18" s="292"/>
      <c r="K18" s="292"/>
      <c r="L18" s="292">
        <v>0</v>
      </c>
      <c r="M18" s="292"/>
      <c r="N18" s="292"/>
      <c r="O18" s="292"/>
      <c r="P18" s="292">
        <f t="shared" si="1"/>
        <v>0</v>
      </c>
      <c r="Q18" s="292"/>
      <c r="R18" s="292"/>
      <c r="S18" s="299"/>
    </row>
    <row r="19" spans="1:20" s="300" customFormat="1" ht="27.6" x14ac:dyDescent="0.3">
      <c r="A19" s="307" t="s">
        <v>388</v>
      </c>
      <c r="B19" s="296" t="s">
        <v>353</v>
      </c>
      <c r="C19" s="297">
        <v>0</v>
      </c>
      <c r="D19" s="297">
        <v>0</v>
      </c>
      <c r="E19" s="292"/>
      <c r="F19" s="298" t="e">
        <f t="shared" si="0"/>
        <v>#DIV/0!</v>
      </c>
      <c r="G19" s="292"/>
      <c r="H19" s="292"/>
      <c r="I19" s="292" t="e">
        <f t="shared" si="2"/>
        <v>#DIV/0!</v>
      </c>
      <c r="J19" s="292"/>
      <c r="K19" s="292"/>
      <c r="L19" s="292"/>
      <c r="M19" s="292"/>
      <c r="N19" s="292"/>
      <c r="O19" s="292"/>
      <c r="P19" s="292">
        <f t="shared" si="1"/>
        <v>0</v>
      </c>
      <c r="Q19" s="292"/>
      <c r="R19" s="292"/>
      <c r="S19" s="299"/>
    </row>
    <row r="20" spans="1:20" s="300" customFormat="1" ht="29.25" customHeight="1" x14ac:dyDescent="0.3">
      <c r="A20" s="307" t="s">
        <v>389</v>
      </c>
      <c r="B20" s="296" t="s">
        <v>354</v>
      </c>
      <c r="C20" s="297">
        <v>0</v>
      </c>
      <c r="D20" s="297">
        <v>0</v>
      </c>
      <c r="E20" s="292"/>
      <c r="F20" s="298" t="e">
        <f t="shared" si="0"/>
        <v>#DIV/0!</v>
      </c>
      <c r="G20" s="292"/>
      <c r="H20" s="292"/>
      <c r="I20" s="292" t="e">
        <f t="shared" si="2"/>
        <v>#DIV/0!</v>
      </c>
      <c r="J20" s="292"/>
      <c r="K20" s="292"/>
      <c r="L20" s="292"/>
      <c r="M20" s="292"/>
      <c r="N20" s="292"/>
      <c r="O20" s="292"/>
      <c r="P20" s="292">
        <f t="shared" si="1"/>
        <v>0</v>
      </c>
      <c r="Q20" s="292"/>
      <c r="R20" s="292"/>
      <c r="S20" s="299"/>
    </row>
    <row r="21" spans="1:20" s="300" customFormat="1" ht="60" customHeight="1" x14ac:dyDescent="0.3">
      <c r="A21" s="306">
        <v>12</v>
      </c>
      <c r="B21" s="296" t="s">
        <v>355</v>
      </c>
      <c r="C21" s="297">
        <v>22</v>
      </c>
      <c r="D21" s="297">
        <v>2</v>
      </c>
      <c r="E21" s="297"/>
      <c r="F21" s="298">
        <f t="shared" si="0"/>
        <v>0</v>
      </c>
      <c r="G21" s="292">
        <v>0</v>
      </c>
      <c r="H21" s="292"/>
      <c r="I21" s="292" t="e">
        <f t="shared" si="2"/>
        <v>#DIV/0!</v>
      </c>
      <c r="J21" s="292">
        <v>0</v>
      </c>
      <c r="K21" s="292"/>
      <c r="L21" s="292"/>
      <c r="M21" s="292">
        <v>0</v>
      </c>
      <c r="N21" s="292"/>
      <c r="O21" s="292"/>
      <c r="P21" s="292">
        <v>2</v>
      </c>
      <c r="Q21" s="292"/>
      <c r="R21" s="292"/>
      <c r="S21" s="299"/>
    </row>
    <row r="22" spans="1:20" s="300" customFormat="1" ht="71.400000000000006" customHeight="1" x14ac:dyDescent="0.3">
      <c r="A22" s="306">
        <v>13</v>
      </c>
      <c r="B22" s="296" t="s">
        <v>356</v>
      </c>
      <c r="C22" s="297">
        <v>1</v>
      </c>
      <c r="D22" s="297">
        <v>0</v>
      </c>
      <c r="E22" s="292"/>
      <c r="F22" s="298" t="e">
        <f t="shared" si="0"/>
        <v>#DIV/0!</v>
      </c>
      <c r="G22" s="292"/>
      <c r="H22" s="292"/>
      <c r="I22" s="292" t="e">
        <f t="shared" si="2"/>
        <v>#DIV/0!</v>
      </c>
      <c r="J22" s="292"/>
      <c r="K22" s="292"/>
      <c r="L22" s="292"/>
      <c r="M22" s="292"/>
      <c r="N22" s="292"/>
      <c r="O22" s="292"/>
      <c r="P22" s="292">
        <f t="shared" si="1"/>
        <v>0</v>
      </c>
      <c r="Q22" s="292"/>
      <c r="R22" s="292"/>
      <c r="S22" s="299"/>
    </row>
    <row r="23" spans="1:20" s="300" customFormat="1" ht="55.2" hidden="1" x14ac:dyDescent="0.3">
      <c r="A23" s="306">
        <v>14</v>
      </c>
      <c r="B23" s="130" t="s">
        <v>357</v>
      </c>
      <c r="C23" s="297">
        <v>5.6</v>
      </c>
      <c r="D23" s="297">
        <v>2.2000000000000002</v>
      </c>
      <c r="E23" s="292"/>
      <c r="F23" s="298"/>
      <c r="G23" s="292"/>
      <c r="H23" s="292"/>
      <c r="I23" s="292"/>
      <c r="J23" s="292"/>
      <c r="K23" s="292"/>
      <c r="L23" s="292"/>
      <c r="M23" s="292"/>
      <c r="N23" s="292"/>
      <c r="O23" s="292"/>
      <c r="P23" s="292">
        <f t="shared" si="1"/>
        <v>2.2000000000000002</v>
      </c>
      <c r="Q23" s="292"/>
      <c r="R23" s="292"/>
      <c r="S23" s="299"/>
    </row>
    <row r="24" spans="1:20" s="300" customFormat="1" ht="41.4" hidden="1" x14ac:dyDescent="0.3">
      <c r="A24" s="306">
        <v>15</v>
      </c>
      <c r="B24" s="130" t="s">
        <v>358</v>
      </c>
      <c r="C24" s="297">
        <v>266</v>
      </c>
      <c r="D24" s="297">
        <v>150</v>
      </c>
      <c r="E24" s="292"/>
      <c r="F24" s="298"/>
      <c r="G24" s="292"/>
      <c r="H24" s="292"/>
      <c r="I24" s="292"/>
      <c r="J24" s="292"/>
      <c r="K24" s="292"/>
      <c r="L24" s="292"/>
      <c r="M24" s="292"/>
      <c r="N24" s="292"/>
      <c r="O24" s="292"/>
      <c r="P24" s="292">
        <f t="shared" si="1"/>
        <v>150</v>
      </c>
      <c r="Q24" s="292"/>
      <c r="R24" s="292"/>
      <c r="S24" s="299"/>
    </row>
    <row r="25" spans="1:20" s="300" customFormat="1" ht="27.6" hidden="1" x14ac:dyDescent="0.3">
      <c r="A25" s="306">
        <v>16</v>
      </c>
      <c r="B25" s="130" t="s">
        <v>359</v>
      </c>
      <c r="C25" s="297">
        <v>121</v>
      </c>
      <c r="D25" s="297">
        <v>50</v>
      </c>
      <c r="E25" s="292"/>
      <c r="F25" s="298"/>
      <c r="G25" s="292"/>
      <c r="H25" s="292"/>
      <c r="I25" s="292"/>
      <c r="J25" s="292"/>
      <c r="K25" s="292"/>
      <c r="L25" s="292"/>
      <c r="M25" s="292"/>
      <c r="N25" s="292"/>
      <c r="O25" s="292"/>
      <c r="P25" s="292">
        <f t="shared" si="1"/>
        <v>50</v>
      </c>
      <c r="Q25" s="292"/>
      <c r="R25" s="292"/>
      <c r="S25" s="299"/>
    </row>
    <row r="26" spans="1:20" s="124" customFormat="1" ht="39.6" x14ac:dyDescent="0.3">
      <c r="A26" s="301" t="s">
        <v>391</v>
      </c>
      <c r="B26" s="308" t="s">
        <v>390</v>
      </c>
      <c r="C26" s="308">
        <v>0</v>
      </c>
      <c r="D26" s="308">
        <v>0</v>
      </c>
      <c r="E26" s="308"/>
      <c r="F26" s="298" t="e">
        <f t="shared" ref="F26:F28" si="3">SUM(E26/D26*100)</f>
        <v>#DIV/0!</v>
      </c>
      <c r="G26" s="308">
        <v>0</v>
      </c>
      <c r="H26" s="308"/>
      <c r="I26" s="292" t="e">
        <f t="shared" ref="I26:I28" si="4">SUM(H26/G26*100)</f>
        <v>#DIV/0!</v>
      </c>
      <c r="J26" s="308">
        <v>0</v>
      </c>
      <c r="K26" s="308"/>
      <c r="L26" s="308"/>
      <c r="M26" s="308">
        <v>0</v>
      </c>
      <c r="N26" s="308"/>
      <c r="O26" s="308"/>
      <c r="P26" s="308">
        <f t="shared" si="1"/>
        <v>0</v>
      </c>
      <c r="Q26" s="308"/>
      <c r="R26" s="308"/>
      <c r="S26" s="308"/>
      <c r="T26" s="309"/>
    </row>
    <row r="27" spans="1:20" s="124" customFormat="1" ht="39.6" x14ac:dyDescent="0.3">
      <c r="A27" s="301" t="s">
        <v>392</v>
      </c>
      <c r="B27" s="302" t="s">
        <v>358</v>
      </c>
      <c r="C27" s="302">
        <v>266</v>
      </c>
      <c r="D27" s="302">
        <v>124</v>
      </c>
      <c r="E27" s="308"/>
      <c r="F27" s="298">
        <f t="shared" si="3"/>
        <v>0</v>
      </c>
      <c r="G27" s="308"/>
      <c r="H27" s="308"/>
      <c r="I27" s="292" t="e">
        <f t="shared" si="4"/>
        <v>#DIV/0!</v>
      </c>
      <c r="J27" s="308"/>
      <c r="K27" s="302"/>
      <c r="L27" s="302"/>
      <c r="M27" s="302"/>
      <c r="N27" s="302"/>
      <c r="O27" s="302"/>
      <c r="P27" s="302">
        <f t="shared" si="1"/>
        <v>124</v>
      </c>
      <c r="Q27" s="302"/>
      <c r="R27" s="302"/>
      <c r="S27" s="302"/>
      <c r="T27" s="123"/>
    </row>
    <row r="28" spans="1:20" s="124" customFormat="1" ht="26.4" x14ac:dyDescent="0.3">
      <c r="A28" s="301" t="s">
        <v>393</v>
      </c>
      <c r="B28" s="302" t="s">
        <v>359</v>
      </c>
      <c r="C28" s="302">
        <v>121</v>
      </c>
      <c r="D28" s="302">
        <v>42</v>
      </c>
      <c r="E28" s="308"/>
      <c r="F28" s="298">
        <f t="shared" si="3"/>
        <v>0</v>
      </c>
      <c r="G28" s="308"/>
      <c r="H28" s="308"/>
      <c r="I28" s="292" t="e">
        <f t="shared" si="4"/>
        <v>#DIV/0!</v>
      </c>
      <c r="J28" s="308"/>
      <c r="K28" s="302"/>
      <c r="L28" s="302"/>
      <c r="M28" s="302"/>
      <c r="N28" s="302"/>
      <c r="O28" s="302"/>
      <c r="P28" s="302">
        <f t="shared" si="1"/>
        <v>42</v>
      </c>
      <c r="Q28" s="302"/>
      <c r="R28" s="302"/>
      <c r="S28" s="302"/>
      <c r="T28" s="123"/>
    </row>
    <row r="29" spans="1:20" s="124" customFormat="1" ht="13.2" x14ac:dyDescent="0.3">
      <c r="A29" s="122"/>
      <c r="B29" s="123"/>
      <c r="C29" s="123"/>
      <c r="D29" s="123"/>
      <c r="E29" s="123"/>
      <c r="F29" s="244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</row>
    <row r="30" spans="1:20" s="124" customFormat="1" ht="13.2" x14ac:dyDescent="0.3">
      <c r="A30" s="122"/>
      <c r="B30" s="123"/>
      <c r="C30" s="123"/>
      <c r="D30" s="123"/>
      <c r="E30" s="123"/>
      <c r="F30" s="244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</row>
    <row r="31" spans="1:20" s="124" customFormat="1" ht="13.2" x14ac:dyDescent="0.3">
      <c r="A31" s="122"/>
      <c r="B31" s="123"/>
      <c r="C31" s="123"/>
      <c r="D31" s="123"/>
      <c r="E31" s="123"/>
      <c r="F31" s="244"/>
      <c r="G31" s="123"/>
      <c r="H31" s="123"/>
      <c r="I31" s="123"/>
      <c r="J31" s="123"/>
      <c r="K31" s="123"/>
      <c r="L31" s="123"/>
      <c r="M31" s="123"/>
      <c r="N31" s="123"/>
      <c r="O31" s="123"/>
      <c r="P31" s="123"/>
      <c r="Q31" s="123"/>
      <c r="R31" s="123"/>
      <c r="S31" s="123"/>
      <c r="T31" s="123"/>
    </row>
    <row r="32" spans="1:20" s="126" customFormat="1" ht="70.95" customHeight="1" x14ac:dyDescent="0.3">
      <c r="A32" s="362" t="s">
        <v>385</v>
      </c>
      <c r="B32" s="362"/>
      <c r="C32" s="362"/>
      <c r="D32" s="362"/>
      <c r="E32" s="174"/>
      <c r="F32" s="245"/>
      <c r="G32" s="174"/>
      <c r="H32" s="381" t="s">
        <v>340</v>
      </c>
      <c r="I32" s="381"/>
      <c r="J32" s="381"/>
      <c r="K32" s="381"/>
      <c r="L32" s="125"/>
      <c r="M32" s="125"/>
      <c r="N32" s="125"/>
      <c r="O32" s="125"/>
      <c r="P32" s="125"/>
      <c r="Q32" s="125"/>
      <c r="R32" s="125"/>
      <c r="S32" s="125"/>
      <c r="T32" s="125"/>
    </row>
    <row r="33" spans="1:46" s="126" customFormat="1" ht="15.6" x14ac:dyDescent="0.3">
      <c r="A33" s="127"/>
      <c r="C33" s="125"/>
      <c r="D33" s="125"/>
      <c r="E33" s="125"/>
      <c r="F33" s="246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</row>
    <row r="34" spans="1:46" s="126" customFormat="1" ht="15.6" x14ac:dyDescent="0.3">
      <c r="A34" s="127"/>
      <c r="C34" s="125"/>
      <c r="D34" s="125"/>
      <c r="E34" s="125"/>
      <c r="F34" s="246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</row>
    <row r="35" spans="1:46" s="175" customFormat="1" ht="28.5" customHeight="1" x14ac:dyDescent="0.3">
      <c r="A35" s="225" t="s">
        <v>394</v>
      </c>
      <c r="D35" s="176"/>
      <c r="E35" s="176"/>
      <c r="F35" s="247"/>
      <c r="G35" s="176"/>
      <c r="H35" s="176"/>
      <c r="I35" s="176"/>
      <c r="J35" s="176"/>
      <c r="K35" s="176"/>
      <c r="L35" s="176"/>
      <c r="M35" s="176"/>
      <c r="N35" s="176"/>
      <c r="O35" s="176"/>
      <c r="P35" s="176"/>
      <c r="Q35" s="176"/>
      <c r="R35" s="176"/>
      <c r="S35" s="176"/>
      <c r="T35" s="176"/>
      <c r="U35" s="176"/>
      <c r="V35" s="176"/>
      <c r="W35" s="176"/>
      <c r="X35" s="176"/>
      <c r="Y35" s="176"/>
      <c r="Z35" s="176"/>
      <c r="AA35" s="176"/>
      <c r="AB35" s="176"/>
      <c r="AC35" s="176"/>
      <c r="AD35" s="176"/>
      <c r="AE35" s="176"/>
      <c r="AF35" s="176"/>
      <c r="AG35" s="176"/>
      <c r="AH35" s="176"/>
      <c r="AI35" s="176"/>
      <c r="AJ35" s="176"/>
      <c r="AK35" s="176"/>
      <c r="AL35" s="176"/>
      <c r="AM35" s="176"/>
      <c r="AN35" s="176"/>
      <c r="AO35" s="176"/>
      <c r="AP35" s="176"/>
      <c r="AQ35" s="176"/>
      <c r="AR35" s="176"/>
      <c r="AS35" s="176"/>
      <c r="AT35" s="176"/>
    </row>
    <row r="36" spans="1:46" s="175" customFormat="1" ht="15.6" x14ac:dyDescent="0.3">
      <c r="A36" s="177"/>
      <c r="B36" s="178"/>
      <c r="C36" s="178"/>
      <c r="D36" s="179"/>
      <c r="E36" s="179"/>
      <c r="F36" s="248"/>
      <c r="G36" s="180"/>
      <c r="H36" s="180"/>
      <c r="I36" s="180"/>
      <c r="J36" s="180"/>
      <c r="K36" s="180"/>
      <c r="L36" s="180"/>
      <c r="M36" s="180"/>
      <c r="N36" s="180"/>
      <c r="O36" s="180"/>
      <c r="P36" s="178"/>
      <c r="Q36" s="178"/>
      <c r="R36" s="178"/>
      <c r="S36" s="178"/>
      <c r="T36" s="178"/>
      <c r="U36" s="178"/>
      <c r="V36" s="181"/>
      <c r="W36" s="181"/>
      <c r="X36" s="181"/>
      <c r="Y36" s="181"/>
      <c r="Z36" s="181"/>
      <c r="AA36" s="181"/>
      <c r="AB36" s="181"/>
      <c r="AC36" s="181"/>
      <c r="AD36" s="181"/>
      <c r="AE36" s="181"/>
      <c r="AF36" s="181"/>
      <c r="AG36" s="181"/>
      <c r="AH36" s="181"/>
      <c r="AI36" s="181"/>
      <c r="AJ36" s="181"/>
      <c r="AK36" s="178"/>
      <c r="AL36" s="178"/>
      <c r="AM36" s="178"/>
      <c r="AN36" s="181"/>
      <c r="AO36" s="181"/>
      <c r="AP36" s="181"/>
    </row>
    <row r="37" spans="1:46" s="173" customFormat="1" ht="13.2" x14ac:dyDescent="0.3">
      <c r="A37" s="182"/>
      <c r="F37" s="243"/>
    </row>
  </sheetData>
  <mergeCells count="13">
    <mergeCell ref="A32:D32"/>
    <mergeCell ref="H32:K32"/>
    <mergeCell ref="S5:S7"/>
    <mergeCell ref="M6:O6"/>
    <mergeCell ref="A2:P2"/>
    <mergeCell ref="A5:A6"/>
    <mergeCell ref="B5:B6"/>
    <mergeCell ref="C5:C6"/>
    <mergeCell ref="D5:F6"/>
    <mergeCell ref="G5:R5"/>
    <mergeCell ref="G6:I6"/>
    <mergeCell ref="J6:L6"/>
    <mergeCell ref="P6:R6"/>
  </mergeCells>
  <pageMargins left="0.7" right="0.7" top="0.75" bottom="0.75" header="0.3" footer="0.3"/>
  <pageSetup paperSize="9" scale="3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27"/>
  <sheetViews>
    <sheetView zoomScale="85" zoomScaleNormal="85" workbookViewId="0">
      <selection activeCell="I30" sqref="I30"/>
    </sheetView>
  </sheetViews>
  <sheetFormatPr defaultColWidth="9.109375" defaultRowHeight="13.2" x14ac:dyDescent="0.25"/>
  <cols>
    <col min="1" max="1" width="3.5546875" style="131" customWidth="1"/>
    <col min="2" max="2" width="25.6640625" style="131" customWidth="1"/>
    <col min="3" max="3" width="11.5546875" style="132" customWidth="1"/>
    <col min="4" max="4" width="18.44140625" style="131" customWidth="1"/>
    <col min="5" max="5" width="15.5546875" style="131" customWidth="1"/>
    <col min="6" max="6" width="16" style="131" customWidth="1"/>
    <col min="7" max="7" width="8.44140625" style="131" customWidth="1"/>
    <col min="8" max="8" width="23.109375" style="131" customWidth="1"/>
    <col min="9" max="9" width="20" style="131" customWidth="1"/>
    <col min="10" max="10" width="10.5546875" style="131" customWidth="1"/>
    <col min="11" max="11" width="13.88671875" style="131" customWidth="1"/>
    <col min="12" max="12" width="11.6640625" style="131" customWidth="1"/>
    <col min="13" max="13" width="10.88671875" style="131" hidden="1" customWidth="1"/>
    <col min="14" max="14" width="35.109375" style="131" customWidth="1"/>
    <col min="15" max="15" width="36.33203125" style="131" customWidth="1"/>
    <col min="16" max="248" width="9.109375" style="131"/>
    <col min="249" max="249" width="3.5546875" style="131" customWidth="1"/>
    <col min="250" max="250" width="25.6640625" style="131" customWidth="1"/>
    <col min="251" max="251" width="11.5546875" style="131" customWidth="1"/>
    <col min="252" max="252" width="18.44140625" style="131" customWidth="1"/>
    <col min="253" max="253" width="10.109375" style="131" customWidth="1"/>
    <col min="254" max="254" width="15.5546875" style="131" customWidth="1"/>
    <col min="255" max="255" width="16" style="131" customWidth="1"/>
    <col min="256" max="256" width="7" style="131" customWidth="1"/>
    <col min="257" max="257" width="14.44140625" style="131" customWidth="1"/>
    <col min="258" max="258" width="11" style="131" customWidth="1"/>
    <col min="259" max="260" width="13.88671875" style="131" customWidth="1"/>
    <col min="261" max="261" width="12.109375" style="131" customWidth="1"/>
    <col min="262" max="262" width="13.88671875" style="131" customWidth="1"/>
    <col min="263" max="263" width="11.5546875" style="131" customWidth="1"/>
    <col min="264" max="264" width="15.109375" style="131" customWidth="1"/>
    <col min="265" max="265" width="13.88671875" style="131" customWidth="1"/>
    <col min="266" max="266" width="10.5546875" style="131" customWidth="1"/>
    <col min="267" max="267" width="13.88671875" style="131" customWidth="1"/>
    <col min="268" max="268" width="11.6640625" style="131" customWidth="1"/>
    <col min="269" max="269" width="0" style="131" hidden="1" customWidth="1"/>
    <col min="270" max="270" width="35.109375" style="131" customWidth="1"/>
    <col min="271" max="271" width="36.33203125" style="131" customWidth="1"/>
    <col min="272" max="504" width="9.109375" style="131"/>
    <col min="505" max="505" width="3.5546875" style="131" customWidth="1"/>
    <col min="506" max="506" width="25.6640625" style="131" customWidth="1"/>
    <col min="507" max="507" width="11.5546875" style="131" customWidth="1"/>
    <col min="508" max="508" width="18.44140625" style="131" customWidth="1"/>
    <col min="509" max="509" width="10.109375" style="131" customWidth="1"/>
    <col min="510" max="510" width="15.5546875" style="131" customWidth="1"/>
    <col min="511" max="511" width="16" style="131" customWidth="1"/>
    <col min="512" max="512" width="7" style="131" customWidth="1"/>
    <col min="513" max="513" width="14.44140625" style="131" customWidth="1"/>
    <col min="514" max="514" width="11" style="131" customWidth="1"/>
    <col min="515" max="516" width="13.88671875" style="131" customWidth="1"/>
    <col min="517" max="517" width="12.109375" style="131" customWidth="1"/>
    <col min="518" max="518" width="13.88671875" style="131" customWidth="1"/>
    <col min="519" max="519" width="11.5546875" style="131" customWidth="1"/>
    <col min="520" max="520" width="15.109375" style="131" customWidth="1"/>
    <col min="521" max="521" width="13.88671875" style="131" customWidth="1"/>
    <col min="522" max="522" width="10.5546875" style="131" customWidth="1"/>
    <col min="523" max="523" width="13.88671875" style="131" customWidth="1"/>
    <col min="524" max="524" width="11.6640625" style="131" customWidth="1"/>
    <col min="525" max="525" width="0" style="131" hidden="1" customWidth="1"/>
    <col min="526" max="526" width="35.109375" style="131" customWidth="1"/>
    <col min="527" max="527" width="36.33203125" style="131" customWidth="1"/>
    <col min="528" max="760" width="9.109375" style="131"/>
    <col min="761" max="761" width="3.5546875" style="131" customWidth="1"/>
    <col min="762" max="762" width="25.6640625" style="131" customWidth="1"/>
    <col min="763" max="763" width="11.5546875" style="131" customWidth="1"/>
    <col min="764" max="764" width="18.44140625" style="131" customWidth="1"/>
    <col min="765" max="765" width="10.109375" style="131" customWidth="1"/>
    <col min="766" max="766" width="15.5546875" style="131" customWidth="1"/>
    <col min="767" max="767" width="16" style="131" customWidth="1"/>
    <col min="768" max="768" width="7" style="131" customWidth="1"/>
    <col min="769" max="769" width="14.44140625" style="131" customWidth="1"/>
    <col min="770" max="770" width="11" style="131" customWidth="1"/>
    <col min="771" max="772" width="13.88671875" style="131" customWidth="1"/>
    <col min="773" max="773" width="12.109375" style="131" customWidth="1"/>
    <col min="774" max="774" width="13.88671875" style="131" customWidth="1"/>
    <col min="775" max="775" width="11.5546875" style="131" customWidth="1"/>
    <col min="776" max="776" width="15.109375" style="131" customWidth="1"/>
    <col min="777" max="777" width="13.88671875" style="131" customWidth="1"/>
    <col min="778" max="778" width="10.5546875" style="131" customWidth="1"/>
    <col min="779" max="779" width="13.88671875" style="131" customWidth="1"/>
    <col min="780" max="780" width="11.6640625" style="131" customWidth="1"/>
    <col min="781" max="781" width="0" style="131" hidden="1" customWidth="1"/>
    <col min="782" max="782" width="35.109375" style="131" customWidth="1"/>
    <col min="783" max="783" width="36.33203125" style="131" customWidth="1"/>
    <col min="784" max="1016" width="9.109375" style="131"/>
    <col min="1017" max="1017" width="3.5546875" style="131" customWidth="1"/>
    <col min="1018" max="1018" width="25.6640625" style="131" customWidth="1"/>
    <col min="1019" max="1019" width="11.5546875" style="131" customWidth="1"/>
    <col min="1020" max="1020" width="18.44140625" style="131" customWidth="1"/>
    <col min="1021" max="1021" width="10.109375" style="131" customWidth="1"/>
    <col min="1022" max="1022" width="15.5546875" style="131" customWidth="1"/>
    <col min="1023" max="1023" width="16" style="131" customWidth="1"/>
    <col min="1024" max="1024" width="7" style="131" customWidth="1"/>
    <col min="1025" max="1025" width="14.44140625" style="131" customWidth="1"/>
    <col min="1026" max="1026" width="11" style="131" customWidth="1"/>
    <col min="1027" max="1028" width="13.88671875" style="131" customWidth="1"/>
    <col min="1029" max="1029" width="12.109375" style="131" customWidth="1"/>
    <col min="1030" max="1030" width="13.88671875" style="131" customWidth="1"/>
    <col min="1031" max="1031" width="11.5546875" style="131" customWidth="1"/>
    <col min="1032" max="1032" width="15.109375" style="131" customWidth="1"/>
    <col min="1033" max="1033" width="13.88671875" style="131" customWidth="1"/>
    <col min="1034" max="1034" width="10.5546875" style="131" customWidth="1"/>
    <col min="1035" max="1035" width="13.88671875" style="131" customWidth="1"/>
    <col min="1036" max="1036" width="11.6640625" style="131" customWidth="1"/>
    <col min="1037" max="1037" width="0" style="131" hidden="1" customWidth="1"/>
    <col min="1038" max="1038" width="35.109375" style="131" customWidth="1"/>
    <col min="1039" max="1039" width="36.33203125" style="131" customWidth="1"/>
    <col min="1040" max="1272" width="9.109375" style="131"/>
    <col min="1273" max="1273" width="3.5546875" style="131" customWidth="1"/>
    <col min="1274" max="1274" width="25.6640625" style="131" customWidth="1"/>
    <col min="1275" max="1275" width="11.5546875" style="131" customWidth="1"/>
    <col min="1276" max="1276" width="18.44140625" style="131" customWidth="1"/>
    <col min="1277" max="1277" width="10.109375" style="131" customWidth="1"/>
    <col min="1278" max="1278" width="15.5546875" style="131" customWidth="1"/>
    <col min="1279" max="1279" width="16" style="131" customWidth="1"/>
    <col min="1280" max="1280" width="7" style="131" customWidth="1"/>
    <col min="1281" max="1281" width="14.44140625" style="131" customWidth="1"/>
    <col min="1282" max="1282" width="11" style="131" customWidth="1"/>
    <col min="1283" max="1284" width="13.88671875" style="131" customWidth="1"/>
    <col min="1285" max="1285" width="12.109375" style="131" customWidth="1"/>
    <col min="1286" max="1286" width="13.88671875" style="131" customWidth="1"/>
    <col min="1287" max="1287" width="11.5546875" style="131" customWidth="1"/>
    <col min="1288" max="1288" width="15.109375" style="131" customWidth="1"/>
    <col min="1289" max="1289" width="13.88671875" style="131" customWidth="1"/>
    <col min="1290" max="1290" width="10.5546875" style="131" customWidth="1"/>
    <col min="1291" max="1291" width="13.88671875" style="131" customWidth="1"/>
    <col min="1292" max="1292" width="11.6640625" style="131" customWidth="1"/>
    <col min="1293" max="1293" width="0" style="131" hidden="1" customWidth="1"/>
    <col min="1294" max="1294" width="35.109375" style="131" customWidth="1"/>
    <col min="1295" max="1295" width="36.33203125" style="131" customWidth="1"/>
    <col min="1296" max="1528" width="9.109375" style="131"/>
    <col min="1529" max="1529" width="3.5546875" style="131" customWidth="1"/>
    <col min="1530" max="1530" width="25.6640625" style="131" customWidth="1"/>
    <col min="1531" max="1531" width="11.5546875" style="131" customWidth="1"/>
    <col min="1532" max="1532" width="18.44140625" style="131" customWidth="1"/>
    <col min="1533" max="1533" width="10.109375" style="131" customWidth="1"/>
    <col min="1534" max="1534" width="15.5546875" style="131" customWidth="1"/>
    <col min="1535" max="1535" width="16" style="131" customWidth="1"/>
    <col min="1536" max="1536" width="7" style="131" customWidth="1"/>
    <col min="1537" max="1537" width="14.44140625" style="131" customWidth="1"/>
    <col min="1538" max="1538" width="11" style="131" customWidth="1"/>
    <col min="1539" max="1540" width="13.88671875" style="131" customWidth="1"/>
    <col min="1541" max="1541" width="12.109375" style="131" customWidth="1"/>
    <col min="1542" max="1542" width="13.88671875" style="131" customWidth="1"/>
    <col min="1543" max="1543" width="11.5546875" style="131" customWidth="1"/>
    <col min="1544" max="1544" width="15.109375" style="131" customWidth="1"/>
    <col min="1545" max="1545" width="13.88671875" style="131" customWidth="1"/>
    <col min="1546" max="1546" width="10.5546875" style="131" customWidth="1"/>
    <col min="1547" max="1547" width="13.88671875" style="131" customWidth="1"/>
    <col min="1548" max="1548" width="11.6640625" style="131" customWidth="1"/>
    <col min="1549" max="1549" width="0" style="131" hidden="1" customWidth="1"/>
    <col min="1550" max="1550" width="35.109375" style="131" customWidth="1"/>
    <col min="1551" max="1551" width="36.33203125" style="131" customWidth="1"/>
    <col min="1552" max="1784" width="9.109375" style="131"/>
    <col min="1785" max="1785" width="3.5546875" style="131" customWidth="1"/>
    <col min="1786" max="1786" width="25.6640625" style="131" customWidth="1"/>
    <col min="1787" max="1787" width="11.5546875" style="131" customWidth="1"/>
    <col min="1788" max="1788" width="18.44140625" style="131" customWidth="1"/>
    <col min="1789" max="1789" width="10.109375" style="131" customWidth="1"/>
    <col min="1790" max="1790" width="15.5546875" style="131" customWidth="1"/>
    <col min="1791" max="1791" width="16" style="131" customWidth="1"/>
    <col min="1792" max="1792" width="7" style="131" customWidth="1"/>
    <col min="1793" max="1793" width="14.44140625" style="131" customWidth="1"/>
    <col min="1794" max="1794" width="11" style="131" customWidth="1"/>
    <col min="1795" max="1796" width="13.88671875" style="131" customWidth="1"/>
    <col min="1797" max="1797" width="12.109375" style="131" customWidth="1"/>
    <col min="1798" max="1798" width="13.88671875" style="131" customWidth="1"/>
    <col min="1799" max="1799" width="11.5546875" style="131" customWidth="1"/>
    <col min="1800" max="1800" width="15.109375" style="131" customWidth="1"/>
    <col min="1801" max="1801" width="13.88671875" style="131" customWidth="1"/>
    <col min="1802" max="1802" width="10.5546875" style="131" customWidth="1"/>
    <col min="1803" max="1803" width="13.88671875" style="131" customWidth="1"/>
    <col min="1804" max="1804" width="11.6640625" style="131" customWidth="1"/>
    <col min="1805" max="1805" width="0" style="131" hidden="1" customWidth="1"/>
    <col min="1806" max="1806" width="35.109375" style="131" customWidth="1"/>
    <col min="1807" max="1807" width="36.33203125" style="131" customWidth="1"/>
    <col min="1808" max="2040" width="9.109375" style="131"/>
    <col min="2041" max="2041" width="3.5546875" style="131" customWidth="1"/>
    <col min="2042" max="2042" width="25.6640625" style="131" customWidth="1"/>
    <col min="2043" max="2043" width="11.5546875" style="131" customWidth="1"/>
    <col min="2044" max="2044" width="18.44140625" style="131" customWidth="1"/>
    <col min="2045" max="2045" width="10.109375" style="131" customWidth="1"/>
    <col min="2046" max="2046" width="15.5546875" style="131" customWidth="1"/>
    <col min="2047" max="2047" width="16" style="131" customWidth="1"/>
    <col min="2048" max="2048" width="7" style="131" customWidth="1"/>
    <col min="2049" max="2049" width="14.44140625" style="131" customWidth="1"/>
    <col min="2050" max="2050" width="11" style="131" customWidth="1"/>
    <col min="2051" max="2052" width="13.88671875" style="131" customWidth="1"/>
    <col min="2053" max="2053" width="12.109375" style="131" customWidth="1"/>
    <col min="2054" max="2054" width="13.88671875" style="131" customWidth="1"/>
    <col min="2055" max="2055" width="11.5546875" style="131" customWidth="1"/>
    <col min="2056" max="2056" width="15.109375" style="131" customWidth="1"/>
    <col min="2057" max="2057" width="13.88671875" style="131" customWidth="1"/>
    <col min="2058" max="2058" width="10.5546875" style="131" customWidth="1"/>
    <col min="2059" max="2059" width="13.88671875" style="131" customWidth="1"/>
    <col min="2060" max="2060" width="11.6640625" style="131" customWidth="1"/>
    <col min="2061" max="2061" width="0" style="131" hidden="1" customWidth="1"/>
    <col min="2062" max="2062" width="35.109375" style="131" customWidth="1"/>
    <col min="2063" max="2063" width="36.33203125" style="131" customWidth="1"/>
    <col min="2064" max="2296" width="9.109375" style="131"/>
    <col min="2297" max="2297" width="3.5546875" style="131" customWidth="1"/>
    <col min="2298" max="2298" width="25.6640625" style="131" customWidth="1"/>
    <col min="2299" max="2299" width="11.5546875" style="131" customWidth="1"/>
    <col min="2300" max="2300" width="18.44140625" style="131" customWidth="1"/>
    <col min="2301" max="2301" width="10.109375" style="131" customWidth="1"/>
    <col min="2302" max="2302" width="15.5546875" style="131" customWidth="1"/>
    <col min="2303" max="2303" width="16" style="131" customWidth="1"/>
    <col min="2304" max="2304" width="7" style="131" customWidth="1"/>
    <col min="2305" max="2305" width="14.44140625" style="131" customWidth="1"/>
    <col min="2306" max="2306" width="11" style="131" customWidth="1"/>
    <col min="2307" max="2308" width="13.88671875" style="131" customWidth="1"/>
    <col min="2309" max="2309" width="12.109375" style="131" customWidth="1"/>
    <col min="2310" max="2310" width="13.88671875" style="131" customWidth="1"/>
    <col min="2311" max="2311" width="11.5546875" style="131" customWidth="1"/>
    <col min="2312" max="2312" width="15.109375" style="131" customWidth="1"/>
    <col min="2313" max="2313" width="13.88671875" style="131" customWidth="1"/>
    <col min="2314" max="2314" width="10.5546875" style="131" customWidth="1"/>
    <col min="2315" max="2315" width="13.88671875" style="131" customWidth="1"/>
    <col min="2316" max="2316" width="11.6640625" style="131" customWidth="1"/>
    <col min="2317" max="2317" width="0" style="131" hidden="1" customWidth="1"/>
    <col min="2318" max="2318" width="35.109375" style="131" customWidth="1"/>
    <col min="2319" max="2319" width="36.33203125" style="131" customWidth="1"/>
    <col min="2320" max="2552" width="9.109375" style="131"/>
    <col min="2553" max="2553" width="3.5546875" style="131" customWidth="1"/>
    <col min="2554" max="2554" width="25.6640625" style="131" customWidth="1"/>
    <col min="2555" max="2555" width="11.5546875" style="131" customWidth="1"/>
    <col min="2556" max="2556" width="18.44140625" style="131" customWidth="1"/>
    <col min="2557" max="2557" width="10.109375" style="131" customWidth="1"/>
    <col min="2558" max="2558" width="15.5546875" style="131" customWidth="1"/>
    <col min="2559" max="2559" width="16" style="131" customWidth="1"/>
    <col min="2560" max="2560" width="7" style="131" customWidth="1"/>
    <col min="2561" max="2561" width="14.44140625" style="131" customWidth="1"/>
    <col min="2562" max="2562" width="11" style="131" customWidth="1"/>
    <col min="2563" max="2564" width="13.88671875" style="131" customWidth="1"/>
    <col min="2565" max="2565" width="12.109375" style="131" customWidth="1"/>
    <col min="2566" max="2566" width="13.88671875" style="131" customWidth="1"/>
    <col min="2567" max="2567" width="11.5546875" style="131" customWidth="1"/>
    <col min="2568" max="2568" width="15.109375" style="131" customWidth="1"/>
    <col min="2569" max="2569" width="13.88671875" style="131" customWidth="1"/>
    <col min="2570" max="2570" width="10.5546875" style="131" customWidth="1"/>
    <col min="2571" max="2571" width="13.88671875" style="131" customWidth="1"/>
    <col min="2572" max="2572" width="11.6640625" style="131" customWidth="1"/>
    <col min="2573" max="2573" width="0" style="131" hidden="1" customWidth="1"/>
    <col min="2574" max="2574" width="35.109375" style="131" customWidth="1"/>
    <col min="2575" max="2575" width="36.33203125" style="131" customWidth="1"/>
    <col min="2576" max="2808" width="9.109375" style="131"/>
    <col min="2809" max="2809" width="3.5546875" style="131" customWidth="1"/>
    <col min="2810" max="2810" width="25.6640625" style="131" customWidth="1"/>
    <col min="2811" max="2811" width="11.5546875" style="131" customWidth="1"/>
    <col min="2812" max="2812" width="18.44140625" style="131" customWidth="1"/>
    <col min="2813" max="2813" width="10.109375" style="131" customWidth="1"/>
    <col min="2814" max="2814" width="15.5546875" style="131" customWidth="1"/>
    <col min="2815" max="2815" width="16" style="131" customWidth="1"/>
    <col min="2816" max="2816" width="7" style="131" customWidth="1"/>
    <col min="2817" max="2817" width="14.44140625" style="131" customWidth="1"/>
    <col min="2818" max="2818" width="11" style="131" customWidth="1"/>
    <col min="2819" max="2820" width="13.88671875" style="131" customWidth="1"/>
    <col min="2821" max="2821" width="12.109375" style="131" customWidth="1"/>
    <col min="2822" max="2822" width="13.88671875" style="131" customWidth="1"/>
    <col min="2823" max="2823" width="11.5546875" style="131" customWidth="1"/>
    <col min="2824" max="2824" width="15.109375" style="131" customWidth="1"/>
    <col min="2825" max="2825" width="13.88671875" style="131" customWidth="1"/>
    <col min="2826" max="2826" width="10.5546875" style="131" customWidth="1"/>
    <col min="2827" max="2827" width="13.88671875" style="131" customWidth="1"/>
    <col min="2828" max="2828" width="11.6640625" style="131" customWidth="1"/>
    <col min="2829" max="2829" width="0" style="131" hidden="1" customWidth="1"/>
    <col min="2830" max="2830" width="35.109375" style="131" customWidth="1"/>
    <col min="2831" max="2831" width="36.33203125" style="131" customWidth="1"/>
    <col min="2832" max="3064" width="9.109375" style="131"/>
    <col min="3065" max="3065" width="3.5546875" style="131" customWidth="1"/>
    <col min="3066" max="3066" width="25.6640625" style="131" customWidth="1"/>
    <col min="3067" max="3067" width="11.5546875" style="131" customWidth="1"/>
    <col min="3068" max="3068" width="18.44140625" style="131" customWidth="1"/>
    <col min="3069" max="3069" width="10.109375" style="131" customWidth="1"/>
    <col min="3070" max="3070" width="15.5546875" style="131" customWidth="1"/>
    <col min="3071" max="3071" width="16" style="131" customWidth="1"/>
    <col min="3072" max="3072" width="7" style="131" customWidth="1"/>
    <col min="3073" max="3073" width="14.44140625" style="131" customWidth="1"/>
    <col min="3074" max="3074" width="11" style="131" customWidth="1"/>
    <col min="3075" max="3076" width="13.88671875" style="131" customWidth="1"/>
    <col min="3077" max="3077" width="12.109375" style="131" customWidth="1"/>
    <col min="3078" max="3078" width="13.88671875" style="131" customWidth="1"/>
    <col min="3079" max="3079" width="11.5546875" style="131" customWidth="1"/>
    <col min="3080" max="3080" width="15.109375" style="131" customWidth="1"/>
    <col min="3081" max="3081" width="13.88671875" style="131" customWidth="1"/>
    <col min="3082" max="3082" width="10.5546875" style="131" customWidth="1"/>
    <col min="3083" max="3083" width="13.88671875" style="131" customWidth="1"/>
    <col min="3084" max="3084" width="11.6640625" style="131" customWidth="1"/>
    <col min="3085" max="3085" width="0" style="131" hidden="1" customWidth="1"/>
    <col min="3086" max="3086" width="35.109375" style="131" customWidth="1"/>
    <col min="3087" max="3087" width="36.33203125" style="131" customWidth="1"/>
    <col min="3088" max="3320" width="9.109375" style="131"/>
    <col min="3321" max="3321" width="3.5546875" style="131" customWidth="1"/>
    <col min="3322" max="3322" width="25.6640625" style="131" customWidth="1"/>
    <col min="3323" max="3323" width="11.5546875" style="131" customWidth="1"/>
    <col min="3324" max="3324" width="18.44140625" style="131" customWidth="1"/>
    <col min="3325" max="3325" width="10.109375" style="131" customWidth="1"/>
    <col min="3326" max="3326" width="15.5546875" style="131" customWidth="1"/>
    <col min="3327" max="3327" width="16" style="131" customWidth="1"/>
    <col min="3328" max="3328" width="7" style="131" customWidth="1"/>
    <col min="3329" max="3329" width="14.44140625" style="131" customWidth="1"/>
    <col min="3330" max="3330" width="11" style="131" customWidth="1"/>
    <col min="3331" max="3332" width="13.88671875" style="131" customWidth="1"/>
    <col min="3333" max="3333" width="12.109375" style="131" customWidth="1"/>
    <col min="3334" max="3334" width="13.88671875" style="131" customWidth="1"/>
    <col min="3335" max="3335" width="11.5546875" style="131" customWidth="1"/>
    <col min="3336" max="3336" width="15.109375" style="131" customWidth="1"/>
    <col min="3337" max="3337" width="13.88671875" style="131" customWidth="1"/>
    <col min="3338" max="3338" width="10.5546875" style="131" customWidth="1"/>
    <col min="3339" max="3339" width="13.88671875" style="131" customWidth="1"/>
    <col min="3340" max="3340" width="11.6640625" style="131" customWidth="1"/>
    <col min="3341" max="3341" width="0" style="131" hidden="1" customWidth="1"/>
    <col min="3342" max="3342" width="35.109375" style="131" customWidth="1"/>
    <col min="3343" max="3343" width="36.33203125" style="131" customWidth="1"/>
    <col min="3344" max="3576" width="9.109375" style="131"/>
    <col min="3577" max="3577" width="3.5546875" style="131" customWidth="1"/>
    <col min="3578" max="3578" width="25.6640625" style="131" customWidth="1"/>
    <col min="3579" max="3579" width="11.5546875" style="131" customWidth="1"/>
    <col min="3580" max="3580" width="18.44140625" style="131" customWidth="1"/>
    <col min="3581" max="3581" width="10.109375" style="131" customWidth="1"/>
    <col min="3582" max="3582" width="15.5546875" style="131" customWidth="1"/>
    <col min="3583" max="3583" width="16" style="131" customWidth="1"/>
    <col min="3584" max="3584" width="7" style="131" customWidth="1"/>
    <col min="3585" max="3585" width="14.44140625" style="131" customWidth="1"/>
    <col min="3586" max="3586" width="11" style="131" customWidth="1"/>
    <col min="3587" max="3588" width="13.88671875" style="131" customWidth="1"/>
    <col min="3589" max="3589" width="12.109375" style="131" customWidth="1"/>
    <col min="3590" max="3590" width="13.88671875" style="131" customWidth="1"/>
    <col min="3591" max="3591" width="11.5546875" style="131" customWidth="1"/>
    <col min="3592" max="3592" width="15.109375" style="131" customWidth="1"/>
    <col min="3593" max="3593" width="13.88671875" style="131" customWidth="1"/>
    <col min="3594" max="3594" width="10.5546875" style="131" customWidth="1"/>
    <col min="3595" max="3595" width="13.88671875" style="131" customWidth="1"/>
    <col min="3596" max="3596" width="11.6640625" style="131" customWidth="1"/>
    <col min="3597" max="3597" width="0" style="131" hidden="1" customWidth="1"/>
    <col min="3598" max="3598" width="35.109375" style="131" customWidth="1"/>
    <col min="3599" max="3599" width="36.33203125" style="131" customWidth="1"/>
    <col min="3600" max="3832" width="9.109375" style="131"/>
    <col min="3833" max="3833" width="3.5546875" style="131" customWidth="1"/>
    <col min="3834" max="3834" width="25.6640625" style="131" customWidth="1"/>
    <col min="3835" max="3835" width="11.5546875" style="131" customWidth="1"/>
    <col min="3836" max="3836" width="18.44140625" style="131" customWidth="1"/>
    <col min="3837" max="3837" width="10.109375" style="131" customWidth="1"/>
    <col min="3838" max="3838" width="15.5546875" style="131" customWidth="1"/>
    <col min="3839" max="3839" width="16" style="131" customWidth="1"/>
    <col min="3840" max="3840" width="7" style="131" customWidth="1"/>
    <col min="3841" max="3841" width="14.44140625" style="131" customWidth="1"/>
    <col min="3842" max="3842" width="11" style="131" customWidth="1"/>
    <col min="3843" max="3844" width="13.88671875" style="131" customWidth="1"/>
    <col min="3845" max="3845" width="12.109375" style="131" customWidth="1"/>
    <col min="3846" max="3846" width="13.88671875" style="131" customWidth="1"/>
    <col min="3847" max="3847" width="11.5546875" style="131" customWidth="1"/>
    <col min="3848" max="3848" width="15.109375" style="131" customWidth="1"/>
    <col min="3849" max="3849" width="13.88671875" style="131" customWidth="1"/>
    <col min="3850" max="3850" width="10.5546875" style="131" customWidth="1"/>
    <col min="3851" max="3851" width="13.88671875" style="131" customWidth="1"/>
    <col min="3852" max="3852" width="11.6640625" style="131" customWidth="1"/>
    <col min="3853" max="3853" width="0" style="131" hidden="1" customWidth="1"/>
    <col min="3854" max="3854" width="35.109375" style="131" customWidth="1"/>
    <col min="3855" max="3855" width="36.33203125" style="131" customWidth="1"/>
    <col min="3856" max="4088" width="9.109375" style="131"/>
    <col min="4089" max="4089" width="3.5546875" style="131" customWidth="1"/>
    <col min="4090" max="4090" width="25.6640625" style="131" customWidth="1"/>
    <col min="4091" max="4091" width="11.5546875" style="131" customWidth="1"/>
    <col min="4092" max="4092" width="18.44140625" style="131" customWidth="1"/>
    <col min="4093" max="4093" width="10.109375" style="131" customWidth="1"/>
    <col min="4094" max="4094" width="15.5546875" style="131" customWidth="1"/>
    <col min="4095" max="4095" width="16" style="131" customWidth="1"/>
    <col min="4096" max="4096" width="7" style="131" customWidth="1"/>
    <col min="4097" max="4097" width="14.44140625" style="131" customWidth="1"/>
    <col min="4098" max="4098" width="11" style="131" customWidth="1"/>
    <col min="4099" max="4100" width="13.88671875" style="131" customWidth="1"/>
    <col min="4101" max="4101" width="12.109375" style="131" customWidth="1"/>
    <col min="4102" max="4102" width="13.88671875" style="131" customWidth="1"/>
    <col min="4103" max="4103" width="11.5546875" style="131" customWidth="1"/>
    <col min="4104" max="4104" width="15.109375" style="131" customWidth="1"/>
    <col min="4105" max="4105" width="13.88671875" style="131" customWidth="1"/>
    <col min="4106" max="4106" width="10.5546875" style="131" customWidth="1"/>
    <col min="4107" max="4107" width="13.88671875" style="131" customWidth="1"/>
    <col min="4108" max="4108" width="11.6640625" style="131" customWidth="1"/>
    <col min="4109" max="4109" width="0" style="131" hidden="1" customWidth="1"/>
    <col min="4110" max="4110" width="35.109375" style="131" customWidth="1"/>
    <col min="4111" max="4111" width="36.33203125" style="131" customWidth="1"/>
    <col min="4112" max="4344" width="9.109375" style="131"/>
    <col min="4345" max="4345" width="3.5546875" style="131" customWidth="1"/>
    <col min="4346" max="4346" width="25.6640625" style="131" customWidth="1"/>
    <col min="4347" max="4347" width="11.5546875" style="131" customWidth="1"/>
    <col min="4348" max="4348" width="18.44140625" style="131" customWidth="1"/>
    <col min="4349" max="4349" width="10.109375" style="131" customWidth="1"/>
    <col min="4350" max="4350" width="15.5546875" style="131" customWidth="1"/>
    <col min="4351" max="4351" width="16" style="131" customWidth="1"/>
    <col min="4352" max="4352" width="7" style="131" customWidth="1"/>
    <col min="4353" max="4353" width="14.44140625" style="131" customWidth="1"/>
    <col min="4354" max="4354" width="11" style="131" customWidth="1"/>
    <col min="4355" max="4356" width="13.88671875" style="131" customWidth="1"/>
    <col min="4357" max="4357" width="12.109375" style="131" customWidth="1"/>
    <col min="4358" max="4358" width="13.88671875" style="131" customWidth="1"/>
    <col min="4359" max="4359" width="11.5546875" style="131" customWidth="1"/>
    <col min="4360" max="4360" width="15.109375" style="131" customWidth="1"/>
    <col min="4361" max="4361" width="13.88671875" style="131" customWidth="1"/>
    <col min="4362" max="4362" width="10.5546875" style="131" customWidth="1"/>
    <col min="4363" max="4363" width="13.88671875" style="131" customWidth="1"/>
    <col min="4364" max="4364" width="11.6640625" style="131" customWidth="1"/>
    <col min="4365" max="4365" width="0" style="131" hidden="1" customWidth="1"/>
    <col min="4366" max="4366" width="35.109375" style="131" customWidth="1"/>
    <col min="4367" max="4367" width="36.33203125" style="131" customWidth="1"/>
    <col min="4368" max="4600" width="9.109375" style="131"/>
    <col min="4601" max="4601" width="3.5546875" style="131" customWidth="1"/>
    <col min="4602" max="4602" width="25.6640625" style="131" customWidth="1"/>
    <col min="4603" max="4603" width="11.5546875" style="131" customWidth="1"/>
    <col min="4604" max="4604" width="18.44140625" style="131" customWidth="1"/>
    <col min="4605" max="4605" width="10.109375" style="131" customWidth="1"/>
    <col min="4606" max="4606" width="15.5546875" style="131" customWidth="1"/>
    <col min="4607" max="4607" width="16" style="131" customWidth="1"/>
    <col min="4608" max="4608" width="7" style="131" customWidth="1"/>
    <col min="4609" max="4609" width="14.44140625" style="131" customWidth="1"/>
    <col min="4610" max="4610" width="11" style="131" customWidth="1"/>
    <col min="4611" max="4612" width="13.88671875" style="131" customWidth="1"/>
    <col min="4613" max="4613" width="12.109375" style="131" customWidth="1"/>
    <col min="4614" max="4614" width="13.88671875" style="131" customWidth="1"/>
    <col min="4615" max="4615" width="11.5546875" style="131" customWidth="1"/>
    <col min="4616" max="4616" width="15.109375" style="131" customWidth="1"/>
    <col min="4617" max="4617" width="13.88671875" style="131" customWidth="1"/>
    <col min="4618" max="4618" width="10.5546875" style="131" customWidth="1"/>
    <col min="4619" max="4619" width="13.88671875" style="131" customWidth="1"/>
    <col min="4620" max="4620" width="11.6640625" style="131" customWidth="1"/>
    <col min="4621" max="4621" width="0" style="131" hidden="1" customWidth="1"/>
    <col min="4622" max="4622" width="35.109375" style="131" customWidth="1"/>
    <col min="4623" max="4623" width="36.33203125" style="131" customWidth="1"/>
    <col min="4624" max="4856" width="9.109375" style="131"/>
    <col min="4857" max="4857" width="3.5546875" style="131" customWidth="1"/>
    <col min="4858" max="4858" width="25.6640625" style="131" customWidth="1"/>
    <col min="4859" max="4859" width="11.5546875" style="131" customWidth="1"/>
    <col min="4860" max="4860" width="18.44140625" style="131" customWidth="1"/>
    <col min="4861" max="4861" width="10.109375" style="131" customWidth="1"/>
    <col min="4862" max="4862" width="15.5546875" style="131" customWidth="1"/>
    <col min="4863" max="4863" width="16" style="131" customWidth="1"/>
    <col min="4864" max="4864" width="7" style="131" customWidth="1"/>
    <col min="4865" max="4865" width="14.44140625" style="131" customWidth="1"/>
    <col min="4866" max="4866" width="11" style="131" customWidth="1"/>
    <col min="4867" max="4868" width="13.88671875" style="131" customWidth="1"/>
    <col min="4869" max="4869" width="12.109375" style="131" customWidth="1"/>
    <col min="4870" max="4870" width="13.88671875" style="131" customWidth="1"/>
    <col min="4871" max="4871" width="11.5546875" style="131" customWidth="1"/>
    <col min="4872" max="4872" width="15.109375" style="131" customWidth="1"/>
    <col min="4873" max="4873" width="13.88671875" style="131" customWidth="1"/>
    <col min="4874" max="4874" width="10.5546875" style="131" customWidth="1"/>
    <col min="4875" max="4875" width="13.88671875" style="131" customWidth="1"/>
    <col min="4876" max="4876" width="11.6640625" style="131" customWidth="1"/>
    <col min="4877" max="4877" width="0" style="131" hidden="1" customWidth="1"/>
    <col min="4878" max="4878" width="35.109375" style="131" customWidth="1"/>
    <col min="4879" max="4879" width="36.33203125" style="131" customWidth="1"/>
    <col min="4880" max="5112" width="9.109375" style="131"/>
    <col min="5113" max="5113" width="3.5546875" style="131" customWidth="1"/>
    <col min="5114" max="5114" width="25.6640625" style="131" customWidth="1"/>
    <col min="5115" max="5115" width="11.5546875" style="131" customWidth="1"/>
    <col min="5116" max="5116" width="18.44140625" style="131" customWidth="1"/>
    <col min="5117" max="5117" width="10.109375" style="131" customWidth="1"/>
    <col min="5118" max="5118" width="15.5546875" style="131" customWidth="1"/>
    <col min="5119" max="5119" width="16" style="131" customWidth="1"/>
    <col min="5120" max="5120" width="7" style="131" customWidth="1"/>
    <col min="5121" max="5121" width="14.44140625" style="131" customWidth="1"/>
    <col min="5122" max="5122" width="11" style="131" customWidth="1"/>
    <col min="5123" max="5124" width="13.88671875" style="131" customWidth="1"/>
    <col min="5125" max="5125" width="12.109375" style="131" customWidth="1"/>
    <col min="5126" max="5126" width="13.88671875" style="131" customWidth="1"/>
    <col min="5127" max="5127" width="11.5546875" style="131" customWidth="1"/>
    <col min="5128" max="5128" width="15.109375" style="131" customWidth="1"/>
    <col min="5129" max="5129" width="13.88671875" style="131" customWidth="1"/>
    <col min="5130" max="5130" width="10.5546875" style="131" customWidth="1"/>
    <col min="5131" max="5131" width="13.88671875" style="131" customWidth="1"/>
    <col min="5132" max="5132" width="11.6640625" style="131" customWidth="1"/>
    <col min="5133" max="5133" width="0" style="131" hidden="1" customWidth="1"/>
    <col min="5134" max="5134" width="35.109375" style="131" customWidth="1"/>
    <col min="5135" max="5135" width="36.33203125" style="131" customWidth="1"/>
    <col min="5136" max="5368" width="9.109375" style="131"/>
    <col min="5369" max="5369" width="3.5546875" style="131" customWidth="1"/>
    <col min="5370" max="5370" width="25.6640625" style="131" customWidth="1"/>
    <col min="5371" max="5371" width="11.5546875" style="131" customWidth="1"/>
    <col min="5372" max="5372" width="18.44140625" style="131" customWidth="1"/>
    <col min="5373" max="5373" width="10.109375" style="131" customWidth="1"/>
    <col min="5374" max="5374" width="15.5546875" style="131" customWidth="1"/>
    <col min="5375" max="5375" width="16" style="131" customWidth="1"/>
    <col min="5376" max="5376" width="7" style="131" customWidth="1"/>
    <col min="5377" max="5377" width="14.44140625" style="131" customWidth="1"/>
    <col min="5378" max="5378" width="11" style="131" customWidth="1"/>
    <col min="5379" max="5380" width="13.88671875" style="131" customWidth="1"/>
    <col min="5381" max="5381" width="12.109375" style="131" customWidth="1"/>
    <col min="5382" max="5382" width="13.88671875" style="131" customWidth="1"/>
    <col min="5383" max="5383" width="11.5546875" style="131" customWidth="1"/>
    <col min="5384" max="5384" width="15.109375" style="131" customWidth="1"/>
    <col min="5385" max="5385" width="13.88671875" style="131" customWidth="1"/>
    <col min="5386" max="5386" width="10.5546875" style="131" customWidth="1"/>
    <col min="5387" max="5387" width="13.88671875" style="131" customWidth="1"/>
    <col min="5388" max="5388" width="11.6640625" style="131" customWidth="1"/>
    <col min="5389" max="5389" width="0" style="131" hidden="1" customWidth="1"/>
    <col min="5390" max="5390" width="35.109375" style="131" customWidth="1"/>
    <col min="5391" max="5391" width="36.33203125" style="131" customWidth="1"/>
    <col min="5392" max="5624" width="9.109375" style="131"/>
    <col min="5625" max="5625" width="3.5546875" style="131" customWidth="1"/>
    <col min="5626" max="5626" width="25.6640625" style="131" customWidth="1"/>
    <col min="5627" max="5627" width="11.5546875" style="131" customWidth="1"/>
    <col min="5628" max="5628" width="18.44140625" style="131" customWidth="1"/>
    <col min="5629" max="5629" width="10.109375" style="131" customWidth="1"/>
    <col min="5630" max="5630" width="15.5546875" style="131" customWidth="1"/>
    <col min="5631" max="5631" width="16" style="131" customWidth="1"/>
    <col min="5632" max="5632" width="7" style="131" customWidth="1"/>
    <col min="5633" max="5633" width="14.44140625" style="131" customWidth="1"/>
    <col min="5634" max="5634" width="11" style="131" customWidth="1"/>
    <col min="5635" max="5636" width="13.88671875" style="131" customWidth="1"/>
    <col min="5637" max="5637" width="12.109375" style="131" customWidth="1"/>
    <col min="5638" max="5638" width="13.88671875" style="131" customWidth="1"/>
    <col min="5639" max="5639" width="11.5546875" style="131" customWidth="1"/>
    <col min="5640" max="5640" width="15.109375" style="131" customWidth="1"/>
    <col min="5641" max="5641" width="13.88671875" style="131" customWidth="1"/>
    <col min="5642" max="5642" width="10.5546875" style="131" customWidth="1"/>
    <col min="5643" max="5643" width="13.88671875" style="131" customWidth="1"/>
    <col min="5644" max="5644" width="11.6640625" style="131" customWidth="1"/>
    <col min="5645" max="5645" width="0" style="131" hidden="1" customWidth="1"/>
    <col min="5646" max="5646" width="35.109375" style="131" customWidth="1"/>
    <col min="5647" max="5647" width="36.33203125" style="131" customWidth="1"/>
    <col min="5648" max="5880" width="9.109375" style="131"/>
    <col min="5881" max="5881" width="3.5546875" style="131" customWidth="1"/>
    <col min="5882" max="5882" width="25.6640625" style="131" customWidth="1"/>
    <col min="5883" max="5883" width="11.5546875" style="131" customWidth="1"/>
    <col min="5884" max="5884" width="18.44140625" style="131" customWidth="1"/>
    <col min="5885" max="5885" width="10.109375" style="131" customWidth="1"/>
    <col min="5886" max="5886" width="15.5546875" style="131" customWidth="1"/>
    <col min="5887" max="5887" width="16" style="131" customWidth="1"/>
    <col min="5888" max="5888" width="7" style="131" customWidth="1"/>
    <col min="5889" max="5889" width="14.44140625" style="131" customWidth="1"/>
    <col min="5890" max="5890" width="11" style="131" customWidth="1"/>
    <col min="5891" max="5892" width="13.88671875" style="131" customWidth="1"/>
    <col min="5893" max="5893" width="12.109375" style="131" customWidth="1"/>
    <col min="5894" max="5894" width="13.88671875" style="131" customWidth="1"/>
    <col min="5895" max="5895" width="11.5546875" style="131" customWidth="1"/>
    <col min="5896" max="5896" width="15.109375" style="131" customWidth="1"/>
    <col min="5897" max="5897" width="13.88671875" style="131" customWidth="1"/>
    <col min="5898" max="5898" width="10.5546875" style="131" customWidth="1"/>
    <col min="5899" max="5899" width="13.88671875" style="131" customWidth="1"/>
    <col min="5900" max="5900" width="11.6640625" style="131" customWidth="1"/>
    <col min="5901" max="5901" width="0" style="131" hidden="1" customWidth="1"/>
    <col min="5902" max="5902" width="35.109375" style="131" customWidth="1"/>
    <col min="5903" max="5903" width="36.33203125" style="131" customWidth="1"/>
    <col min="5904" max="6136" width="9.109375" style="131"/>
    <col min="6137" max="6137" width="3.5546875" style="131" customWidth="1"/>
    <col min="6138" max="6138" width="25.6640625" style="131" customWidth="1"/>
    <col min="6139" max="6139" width="11.5546875" style="131" customWidth="1"/>
    <col min="6140" max="6140" width="18.44140625" style="131" customWidth="1"/>
    <col min="6141" max="6141" width="10.109375" style="131" customWidth="1"/>
    <col min="6142" max="6142" width="15.5546875" style="131" customWidth="1"/>
    <col min="6143" max="6143" width="16" style="131" customWidth="1"/>
    <col min="6144" max="6144" width="7" style="131" customWidth="1"/>
    <col min="6145" max="6145" width="14.44140625" style="131" customWidth="1"/>
    <col min="6146" max="6146" width="11" style="131" customWidth="1"/>
    <col min="6147" max="6148" width="13.88671875" style="131" customWidth="1"/>
    <col min="6149" max="6149" width="12.109375" style="131" customWidth="1"/>
    <col min="6150" max="6150" width="13.88671875" style="131" customWidth="1"/>
    <col min="6151" max="6151" width="11.5546875" style="131" customWidth="1"/>
    <col min="6152" max="6152" width="15.109375" style="131" customWidth="1"/>
    <col min="6153" max="6153" width="13.88671875" style="131" customWidth="1"/>
    <col min="6154" max="6154" width="10.5546875" style="131" customWidth="1"/>
    <col min="6155" max="6155" width="13.88671875" style="131" customWidth="1"/>
    <col min="6156" max="6156" width="11.6640625" style="131" customWidth="1"/>
    <col min="6157" max="6157" width="0" style="131" hidden="1" customWidth="1"/>
    <col min="6158" max="6158" width="35.109375" style="131" customWidth="1"/>
    <col min="6159" max="6159" width="36.33203125" style="131" customWidth="1"/>
    <col min="6160" max="6392" width="9.109375" style="131"/>
    <col min="6393" max="6393" width="3.5546875" style="131" customWidth="1"/>
    <col min="6394" max="6394" width="25.6640625" style="131" customWidth="1"/>
    <col min="6395" max="6395" width="11.5546875" style="131" customWidth="1"/>
    <col min="6396" max="6396" width="18.44140625" style="131" customWidth="1"/>
    <col min="6397" max="6397" width="10.109375" style="131" customWidth="1"/>
    <col min="6398" max="6398" width="15.5546875" style="131" customWidth="1"/>
    <col min="6399" max="6399" width="16" style="131" customWidth="1"/>
    <col min="6400" max="6400" width="7" style="131" customWidth="1"/>
    <col min="6401" max="6401" width="14.44140625" style="131" customWidth="1"/>
    <col min="6402" max="6402" width="11" style="131" customWidth="1"/>
    <col min="6403" max="6404" width="13.88671875" style="131" customWidth="1"/>
    <col min="6405" max="6405" width="12.109375" style="131" customWidth="1"/>
    <col min="6406" max="6406" width="13.88671875" style="131" customWidth="1"/>
    <col min="6407" max="6407" width="11.5546875" style="131" customWidth="1"/>
    <col min="6408" max="6408" width="15.109375" style="131" customWidth="1"/>
    <col min="6409" max="6409" width="13.88671875" style="131" customWidth="1"/>
    <col min="6410" max="6410" width="10.5546875" style="131" customWidth="1"/>
    <col min="6411" max="6411" width="13.88671875" style="131" customWidth="1"/>
    <col min="6412" max="6412" width="11.6640625" style="131" customWidth="1"/>
    <col min="6413" max="6413" width="0" style="131" hidden="1" customWidth="1"/>
    <col min="6414" max="6414" width="35.109375" style="131" customWidth="1"/>
    <col min="6415" max="6415" width="36.33203125" style="131" customWidth="1"/>
    <col min="6416" max="6648" width="9.109375" style="131"/>
    <col min="6649" max="6649" width="3.5546875" style="131" customWidth="1"/>
    <col min="6650" max="6650" width="25.6640625" style="131" customWidth="1"/>
    <col min="6651" max="6651" width="11.5546875" style="131" customWidth="1"/>
    <col min="6652" max="6652" width="18.44140625" style="131" customWidth="1"/>
    <col min="6653" max="6653" width="10.109375" style="131" customWidth="1"/>
    <col min="6654" max="6654" width="15.5546875" style="131" customWidth="1"/>
    <col min="6655" max="6655" width="16" style="131" customWidth="1"/>
    <col min="6656" max="6656" width="7" style="131" customWidth="1"/>
    <col min="6657" max="6657" width="14.44140625" style="131" customWidth="1"/>
    <col min="6658" max="6658" width="11" style="131" customWidth="1"/>
    <col min="6659" max="6660" width="13.88671875" style="131" customWidth="1"/>
    <col min="6661" max="6661" width="12.109375" style="131" customWidth="1"/>
    <col min="6662" max="6662" width="13.88671875" style="131" customWidth="1"/>
    <col min="6663" max="6663" width="11.5546875" style="131" customWidth="1"/>
    <col min="6664" max="6664" width="15.109375" style="131" customWidth="1"/>
    <col min="6665" max="6665" width="13.88671875" style="131" customWidth="1"/>
    <col min="6666" max="6666" width="10.5546875" style="131" customWidth="1"/>
    <col min="6667" max="6667" width="13.88671875" style="131" customWidth="1"/>
    <col min="6668" max="6668" width="11.6640625" style="131" customWidth="1"/>
    <col min="6669" max="6669" width="0" style="131" hidden="1" customWidth="1"/>
    <col min="6670" max="6670" width="35.109375" style="131" customWidth="1"/>
    <col min="6671" max="6671" width="36.33203125" style="131" customWidth="1"/>
    <col min="6672" max="6904" width="9.109375" style="131"/>
    <col min="6905" max="6905" width="3.5546875" style="131" customWidth="1"/>
    <col min="6906" max="6906" width="25.6640625" style="131" customWidth="1"/>
    <col min="6907" max="6907" width="11.5546875" style="131" customWidth="1"/>
    <col min="6908" max="6908" width="18.44140625" style="131" customWidth="1"/>
    <col min="6909" max="6909" width="10.109375" style="131" customWidth="1"/>
    <col min="6910" max="6910" width="15.5546875" style="131" customWidth="1"/>
    <col min="6911" max="6911" width="16" style="131" customWidth="1"/>
    <col min="6912" max="6912" width="7" style="131" customWidth="1"/>
    <col min="6913" max="6913" width="14.44140625" style="131" customWidth="1"/>
    <col min="6914" max="6914" width="11" style="131" customWidth="1"/>
    <col min="6915" max="6916" width="13.88671875" style="131" customWidth="1"/>
    <col min="6917" max="6917" width="12.109375" style="131" customWidth="1"/>
    <col min="6918" max="6918" width="13.88671875" style="131" customWidth="1"/>
    <col min="6919" max="6919" width="11.5546875" style="131" customWidth="1"/>
    <col min="6920" max="6920" width="15.109375" style="131" customWidth="1"/>
    <col min="6921" max="6921" width="13.88671875" style="131" customWidth="1"/>
    <col min="6922" max="6922" width="10.5546875" style="131" customWidth="1"/>
    <col min="6923" max="6923" width="13.88671875" style="131" customWidth="1"/>
    <col min="6924" max="6924" width="11.6640625" style="131" customWidth="1"/>
    <col min="6925" max="6925" width="0" style="131" hidden="1" customWidth="1"/>
    <col min="6926" max="6926" width="35.109375" style="131" customWidth="1"/>
    <col min="6927" max="6927" width="36.33203125" style="131" customWidth="1"/>
    <col min="6928" max="7160" width="9.109375" style="131"/>
    <col min="7161" max="7161" width="3.5546875" style="131" customWidth="1"/>
    <col min="7162" max="7162" width="25.6640625" style="131" customWidth="1"/>
    <col min="7163" max="7163" width="11.5546875" style="131" customWidth="1"/>
    <col min="7164" max="7164" width="18.44140625" style="131" customWidth="1"/>
    <col min="7165" max="7165" width="10.109375" style="131" customWidth="1"/>
    <col min="7166" max="7166" width="15.5546875" style="131" customWidth="1"/>
    <col min="7167" max="7167" width="16" style="131" customWidth="1"/>
    <col min="7168" max="7168" width="7" style="131" customWidth="1"/>
    <col min="7169" max="7169" width="14.44140625" style="131" customWidth="1"/>
    <col min="7170" max="7170" width="11" style="131" customWidth="1"/>
    <col min="7171" max="7172" width="13.88671875" style="131" customWidth="1"/>
    <col min="7173" max="7173" width="12.109375" style="131" customWidth="1"/>
    <col min="7174" max="7174" width="13.88671875" style="131" customWidth="1"/>
    <col min="7175" max="7175" width="11.5546875" style="131" customWidth="1"/>
    <col min="7176" max="7176" width="15.109375" style="131" customWidth="1"/>
    <col min="7177" max="7177" width="13.88671875" style="131" customWidth="1"/>
    <col min="7178" max="7178" width="10.5546875" style="131" customWidth="1"/>
    <col min="7179" max="7179" width="13.88671875" style="131" customWidth="1"/>
    <col min="7180" max="7180" width="11.6640625" style="131" customWidth="1"/>
    <col min="7181" max="7181" width="0" style="131" hidden="1" customWidth="1"/>
    <col min="7182" max="7182" width="35.109375" style="131" customWidth="1"/>
    <col min="7183" max="7183" width="36.33203125" style="131" customWidth="1"/>
    <col min="7184" max="7416" width="9.109375" style="131"/>
    <col min="7417" max="7417" width="3.5546875" style="131" customWidth="1"/>
    <col min="7418" max="7418" width="25.6640625" style="131" customWidth="1"/>
    <col min="7419" max="7419" width="11.5546875" style="131" customWidth="1"/>
    <col min="7420" max="7420" width="18.44140625" style="131" customWidth="1"/>
    <col min="7421" max="7421" width="10.109375" style="131" customWidth="1"/>
    <col min="7422" max="7422" width="15.5546875" style="131" customWidth="1"/>
    <col min="7423" max="7423" width="16" style="131" customWidth="1"/>
    <col min="7424" max="7424" width="7" style="131" customWidth="1"/>
    <col min="7425" max="7425" width="14.44140625" style="131" customWidth="1"/>
    <col min="7426" max="7426" width="11" style="131" customWidth="1"/>
    <col min="7427" max="7428" width="13.88671875" style="131" customWidth="1"/>
    <col min="7429" max="7429" width="12.109375" style="131" customWidth="1"/>
    <col min="7430" max="7430" width="13.88671875" style="131" customWidth="1"/>
    <col min="7431" max="7431" width="11.5546875" style="131" customWidth="1"/>
    <col min="7432" max="7432" width="15.109375" style="131" customWidth="1"/>
    <col min="7433" max="7433" width="13.88671875" style="131" customWidth="1"/>
    <col min="7434" max="7434" width="10.5546875" style="131" customWidth="1"/>
    <col min="7435" max="7435" width="13.88671875" style="131" customWidth="1"/>
    <col min="7436" max="7436" width="11.6640625" style="131" customWidth="1"/>
    <col min="7437" max="7437" width="0" style="131" hidden="1" customWidth="1"/>
    <col min="7438" max="7438" width="35.109375" style="131" customWidth="1"/>
    <col min="7439" max="7439" width="36.33203125" style="131" customWidth="1"/>
    <col min="7440" max="7672" width="9.109375" style="131"/>
    <col min="7673" max="7673" width="3.5546875" style="131" customWidth="1"/>
    <col min="7674" max="7674" width="25.6640625" style="131" customWidth="1"/>
    <col min="7675" max="7675" width="11.5546875" style="131" customWidth="1"/>
    <col min="7676" max="7676" width="18.44140625" style="131" customWidth="1"/>
    <col min="7677" max="7677" width="10.109375" style="131" customWidth="1"/>
    <col min="7678" max="7678" width="15.5546875" style="131" customWidth="1"/>
    <col min="7679" max="7679" width="16" style="131" customWidth="1"/>
    <col min="7680" max="7680" width="7" style="131" customWidth="1"/>
    <col min="7681" max="7681" width="14.44140625" style="131" customWidth="1"/>
    <col min="7682" max="7682" width="11" style="131" customWidth="1"/>
    <col min="7683" max="7684" width="13.88671875" style="131" customWidth="1"/>
    <col min="7685" max="7685" width="12.109375" style="131" customWidth="1"/>
    <col min="7686" max="7686" width="13.88671875" style="131" customWidth="1"/>
    <col min="7687" max="7687" width="11.5546875" style="131" customWidth="1"/>
    <col min="7688" max="7688" width="15.109375" style="131" customWidth="1"/>
    <col min="7689" max="7689" width="13.88671875" style="131" customWidth="1"/>
    <col min="7690" max="7690" width="10.5546875" style="131" customWidth="1"/>
    <col min="7691" max="7691" width="13.88671875" style="131" customWidth="1"/>
    <col min="7692" max="7692" width="11.6640625" style="131" customWidth="1"/>
    <col min="7693" max="7693" width="0" style="131" hidden="1" customWidth="1"/>
    <col min="7694" max="7694" width="35.109375" style="131" customWidth="1"/>
    <col min="7695" max="7695" width="36.33203125" style="131" customWidth="1"/>
    <col min="7696" max="7928" width="9.109375" style="131"/>
    <col min="7929" max="7929" width="3.5546875" style="131" customWidth="1"/>
    <col min="7930" max="7930" width="25.6640625" style="131" customWidth="1"/>
    <col min="7931" max="7931" width="11.5546875" style="131" customWidth="1"/>
    <col min="7932" max="7932" width="18.44140625" style="131" customWidth="1"/>
    <col min="7933" max="7933" width="10.109375" style="131" customWidth="1"/>
    <col min="7934" max="7934" width="15.5546875" style="131" customWidth="1"/>
    <col min="7935" max="7935" width="16" style="131" customWidth="1"/>
    <col min="7936" max="7936" width="7" style="131" customWidth="1"/>
    <col min="7937" max="7937" width="14.44140625" style="131" customWidth="1"/>
    <col min="7938" max="7938" width="11" style="131" customWidth="1"/>
    <col min="7939" max="7940" width="13.88671875" style="131" customWidth="1"/>
    <col min="7941" max="7941" width="12.109375" style="131" customWidth="1"/>
    <col min="7942" max="7942" width="13.88671875" style="131" customWidth="1"/>
    <col min="7943" max="7943" width="11.5546875" style="131" customWidth="1"/>
    <col min="7944" max="7944" width="15.109375" style="131" customWidth="1"/>
    <col min="7945" max="7945" width="13.88671875" style="131" customWidth="1"/>
    <col min="7946" max="7946" width="10.5546875" style="131" customWidth="1"/>
    <col min="7947" max="7947" width="13.88671875" style="131" customWidth="1"/>
    <col min="7948" max="7948" width="11.6640625" style="131" customWidth="1"/>
    <col min="7949" max="7949" width="0" style="131" hidden="1" customWidth="1"/>
    <col min="7950" max="7950" width="35.109375" style="131" customWidth="1"/>
    <col min="7951" max="7951" width="36.33203125" style="131" customWidth="1"/>
    <col min="7952" max="8184" width="9.109375" style="131"/>
    <col min="8185" max="8185" width="3.5546875" style="131" customWidth="1"/>
    <col min="8186" max="8186" width="25.6640625" style="131" customWidth="1"/>
    <col min="8187" max="8187" width="11.5546875" style="131" customWidth="1"/>
    <col min="8188" max="8188" width="18.44140625" style="131" customWidth="1"/>
    <col min="8189" max="8189" width="10.109375" style="131" customWidth="1"/>
    <col min="8190" max="8190" width="15.5546875" style="131" customWidth="1"/>
    <col min="8191" max="8191" width="16" style="131" customWidth="1"/>
    <col min="8192" max="8192" width="7" style="131" customWidth="1"/>
    <col min="8193" max="8193" width="14.44140625" style="131" customWidth="1"/>
    <col min="8194" max="8194" width="11" style="131" customWidth="1"/>
    <col min="8195" max="8196" width="13.88671875" style="131" customWidth="1"/>
    <col min="8197" max="8197" width="12.109375" style="131" customWidth="1"/>
    <col min="8198" max="8198" width="13.88671875" style="131" customWidth="1"/>
    <col min="8199" max="8199" width="11.5546875" style="131" customWidth="1"/>
    <col min="8200" max="8200" width="15.109375" style="131" customWidth="1"/>
    <col min="8201" max="8201" width="13.88671875" style="131" customWidth="1"/>
    <col min="8202" max="8202" width="10.5546875" style="131" customWidth="1"/>
    <col min="8203" max="8203" width="13.88671875" style="131" customWidth="1"/>
    <col min="8204" max="8204" width="11.6640625" style="131" customWidth="1"/>
    <col min="8205" max="8205" width="0" style="131" hidden="1" customWidth="1"/>
    <col min="8206" max="8206" width="35.109375" style="131" customWidth="1"/>
    <col min="8207" max="8207" width="36.33203125" style="131" customWidth="1"/>
    <col min="8208" max="8440" width="9.109375" style="131"/>
    <col min="8441" max="8441" width="3.5546875" style="131" customWidth="1"/>
    <col min="8442" max="8442" width="25.6640625" style="131" customWidth="1"/>
    <col min="8443" max="8443" width="11.5546875" style="131" customWidth="1"/>
    <col min="8444" max="8444" width="18.44140625" style="131" customWidth="1"/>
    <col min="8445" max="8445" width="10.109375" style="131" customWidth="1"/>
    <col min="8446" max="8446" width="15.5546875" style="131" customWidth="1"/>
    <col min="8447" max="8447" width="16" style="131" customWidth="1"/>
    <col min="8448" max="8448" width="7" style="131" customWidth="1"/>
    <col min="8449" max="8449" width="14.44140625" style="131" customWidth="1"/>
    <col min="8450" max="8450" width="11" style="131" customWidth="1"/>
    <col min="8451" max="8452" width="13.88671875" style="131" customWidth="1"/>
    <col min="8453" max="8453" width="12.109375" style="131" customWidth="1"/>
    <col min="8454" max="8454" width="13.88671875" style="131" customWidth="1"/>
    <col min="8455" max="8455" width="11.5546875" style="131" customWidth="1"/>
    <col min="8456" max="8456" width="15.109375" style="131" customWidth="1"/>
    <col min="8457" max="8457" width="13.88671875" style="131" customWidth="1"/>
    <col min="8458" max="8458" width="10.5546875" style="131" customWidth="1"/>
    <col min="8459" max="8459" width="13.88671875" style="131" customWidth="1"/>
    <col min="8460" max="8460" width="11.6640625" style="131" customWidth="1"/>
    <col min="8461" max="8461" width="0" style="131" hidden="1" customWidth="1"/>
    <col min="8462" max="8462" width="35.109375" style="131" customWidth="1"/>
    <col min="8463" max="8463" width="36.33203125" style="131" customWidth="1"/>
    <col min="8464" max="8696" width="9.109375" style="131"/>
    <col min="8697" max="8697" width="3.5546875" style="131" customWidth="1"/>
    <col min="8698" max="8698" width="25.6640625" style="131" customWidth="1"/>
    <col min="8699" max="8699" width="11.5546875" style="131" customWidth="1"/>
    <col min="8700" max="8700" width="18.44140625" style="131" customWidth="1"/>
    <col min="8701" max="8701" width="10.109375" style="131" customWidth="1"/>
    <col min="8702" max="8702" width="15.5546875" style="131" customWidth="1"/>
    <col min="8703" max="8703" width="16" style="131" customWidth="1"/>
    <col min="8704" max="8704" width="7" style="131" customWidth="1"/>
    <col min="8705" max="8705" width="14.44140625" style="131" customWidth="1"/>
    <col min="8706" max="8706" width="11" style="131" customWidth="1"/>
    <col min="8707" max="8708" width="13.88671875" style="131" customWidth="1"/>
    <col min="8709" max="8709" width="12.109375" style="131" customWidth="1"/>
    <col min="8710" max="8710" width="13.88671875" style="131" customWidth="1"/>
    <col min="8711" max="8711" width="11.5546875" style="131" customWidth="1"/>
    <col min="8712" max="8712" width="15.109375" style="131" customWidth="1"/>
    <col min="8713" max="8713" width="13.88671875" style="131" customWidth="1"/>
    <col min="8714" max="8714" width="10.5546875" style="131" customWidth="1"/>
    <col min="8715" max="8715" width="13.88671875" style="131" customWidth="1"/>
    <col min="8716" max="8716" width="11.6640625" style="131" customWidth="1"/>
    <col min="8717" max="8717" width="0" style="131" hidden="1" customWidth="1"/>
    <col min="8718" max="8718" width="35.109375" style="131" customWidth="1"/>
    <col min="8719" max="8719" width="36.33203125" style="131" customWidth="1"/>
    <col min="8720" max="8952" width="9.109375" style="131"/>
    <col min="8953" max="8953" width="3.5546875" style="131" customWidth="1"/>
    <col min="8954" max="8954" width="25.6640625" style="131" customWidth="1"/>
    <col min="8955" max="8955" width="11.5546875" style="131" customWidth="1"/>
    <col min="8956" max="8956" width="18.44140625" style="131" customWidth="1"/>
    <col min="8957" max="8957" width="10.109375" style="131" customWidth="1"/>
    <col min="8958" max="8958" width="15.5546875" style="131" customWidth="1"/>
    <col min="8959" max="8959" width="16" style="131" customWidth="1"/>
    <col min="8960" max="8960" width="7" style="131" customWidth="1"/>
    <col min="8961" max="8961" width="14.44140625" style="131" customWidth="1"/>
    <col min="8962" max="8962" width="11" style="131" customWidth="1"/>
    <col min="8963" max="8964" width="13.88671875" style="131" customWidth="1"/>
    <col min="8965" max="8965" width="12.109375" style="131" customWidth="1"/>
    <col min="8966" max="8966" width="13.88671875" style="131" customWidth="1"/>
    <col min="8967" max="8967" width="11.5546875" style="131" customWidth="1"/>
    <col min="8968" max="8968" width="15.109375" style="131" customWidth="1"/>
    <col min="8969" max="8969" width="13.88671875" style="131" customWidth="1"/>
    <col min="8970" max="8970" width="10.5546875" style="131" customWidth="1"/>
    <col min="8971" max="8971" width="13.88671875" style="131" customWidth="1"/>
    <col min="8972" max="8972" width="11.6640625" style="131" customWidth="1"/>
    <col min="8973" max="8973" width="0" style="131" hidden="1" customWidth="1"/>
    <col min="8974" max="8974" width="35.109375" style="131" customWidth="1"/>
    <col min="8975" max="8975" width="36.33203125" style="131" customWidth="1"/>
    <col min="8976" max="9208" width="9.109375" style="131"/>
    <col min="9209" max="9209" width="3.5546875" style="131" customWidth="1"/>
    <col min="9210" max="9210" width="25.6640625" style="131" customWidth="1"/>
    <col min="9211" max="9211" width="11.5546875" style="131" customWidth="1"/>
    <col min="9212" max="9212" width="18.44140625" style="131" customWidth="1"/>
    <col min="9213" max="9213" width="10.109375" style="131" customWidth="1"/>
    <col min="9214" max="9214" width="15.5546875" style="131" customWidth="1"/>
    <col min="9215" max="9215" width="16" style="131" customWidth="1"/>
    <col min="9216" max="9216" width="7" style="131" customWidth="1"/>
    <col min="9217" max="9217" width="14.44140625" style="131" customWidth="1"/>
    <col min="9218" max="9218" width="11" style="131" customWidth="1"/>
    <col min="9219" max="9220" width="13.88671875" style="131" customWidth="1"/>
    <col min="9221" max="9221" width="12.109375" style="131" customWidth="1"/>
    <col min="9222" max="9222" width="13.88671875" style="131" customWidth="1"/>
    <col min="9223" max="9223" width="11.5546875" style="131" customWidth="1"/>
    <col min="9224" max="9224" width="15.109375" style="131" customWidth="1"/>
    <col min="9225" max="9225" width="13.88671875" style="131" customWidth="1"/>
    <col min="9226" max="9226" width="10.5546875" style="131" customWidth="1"/>
    <col min="9227" max="9227" width="13.88671875" style="131" customWidth="1"/>
    <col min="9228" max="9228" width="11.6640625" style="131" customWidth="1"/>
    <col min="9229" max="9229" width="0" style="131" hidden="1" customWidth="1"/>
    <col min="9230" max="9230" width="35.109375" style="131" customWidth="1"/>
    <col min="9231" max="9231" width="36.33203125" style="131" customWidth="1"/>
    <col min="9232" max="9464" width="9.109375" style="131"/>
    <col min="9465" max="9465" width="3.5546875" style="131" customWidth="1"/>
    <col min="9466" max="9466" width="25.6640625" style="131" customWidth="1"/>
    <col min="9467" max="9467" width="11.5546875" style="131" customWidth="1"/>
    <col min="9468" max="9468" width="18.44140625" style="131" customWidth="1"/>
    <col min="9469" max="9469" width="10.109375" style="131" customWidth="1"/>
    <col min="9470" max="9470" width="15.5546875" style="131" customWidth="1"/>
    <col min="9471" max="9471" width="16" style="131" customWidth="1"/>
    <col min="9472" max="9472" width="7" style="131" customWidth="1"/>
    <col min="9473" max="9473" width="14.44140625" style="131" customWidth="1"/>
    <col min="9474" max="9474" width="11" style="131" customWidth="1"/>
    <col min="9475" max="9476" width="13.88671875" style="131" customWidth="1"/>
    <col min="9477" max="9477" width="12.109375" style="131" customWidth="1"/>
    <col min="9478" max="9478" width="13.88671875" style="131" customWidth="1"/>
    <col min="9479" max="9479" width="11.5546875" style="131" customWidth="1"/>
    <col min="9480" max="9480" width="15.109375" style="131" customWidth="1"/>
    <col min="9481" max="9481" width="13.88671875" style="131" customWidth="1"/>
    <col min="9482" max="9482" width="10.5546875" style="131" customWidth="1"/>
    <col min="9483" max="9483" width="13.88671875" style="131" customWidth="1"/>
    <col min="9484" max="9484" width="11.6640625" style="131" customWidth="1"/>
    <col min="9485" max="9485" width="0" style="131" hidden="1" customWidth="1"/>
    <col min="9486" max="9486" width="35.109375" style="131" customWidth="1"/>
    <col min="9487" max="9487" width="36.33203125" style="131" customWidth="1"/>
    <col min="9488" max="9720" width="9.109375" style="131"/>
    <col min="9721" max="9721" width="3.5546875" style="131" customWidth="1"/>
    <col min="9722" max="9722" width="25.6640625" style="131" customWidth="1"/>
    <col min="9723" max="9723" width="11.5546875" style="131" customWidth="1"/>
    <col min="9724" max="9724" width="18.44140625" style="131" customWidth="1"/>
    <col min="9725" max="9725" width="10.109375" style="131" customWidth="1"/>
    <col min="9726" max="9726" width="15.5546875" style="131" customWidth="1"/>
    <col min="9727" max="9727" width="16" style="131" customWidth="1"/>
    <col min="9728" max="9728" width="7" style="131" customWidth="1"/>
    <col min="9729" max="9729" width="14.44140625" style="131" customWidth="1"/>
    <col min="9730" max="9730" width="11" style="131" customWidth="1"/>
    <col min="9731" max="9732" width="13.88671875" style="131" customWidth="1"/>
    <col min="9733" max="9733" width="12.109375" style="131" customWidth="1"/>
    <col min="9734" max="9734" width="13.88671875" style="131" customWidth="1"/>
    <col min="9735" max="9735" width="11.5546875" style="131" customWidth="1"/>
    <col min="9736" max="9736" width="15.109375" style="131" customWidth="1"/>
    <col min="9737" max="9737" width="13.88671875" style="131" customWidth="1"/>
    <col min="9738" max="9738" width="10.5546875" style="131" customWidth="1"/>
    <col min="9739" max="9739" width="13.88671875" style="131" customWidth="1"/>
    <col min="9740" max="9740" width="11.6640625" style="131" customWidth="1"/>
    <col min="9741" max="9741" width="0" style="131" hidden="1" customWidth="1"/>
    <col min="9742" max="9742" width="35.109375" style="131" customWidth="1"/>
    <col min="9743" max="9743" width="36.33203125" style="131" customWidth="1"/>
    <col min="9744" max="9976" width="9.109375" style="131"/>
    <col min="9977" max="9977" width="3.5546875" style="131" customWidth="1"/>
    <col min="9978" max="9978" width="25.6640625" style="131" customWidth="1"/>
    <col min="9979" max="9979" width="11.5546875" style="131" customWidth="1"/>
    <col min="9980" max="9980" width="18.44140625" style="131" customWidth="1"/>
    <col min="9981" max="9981" width="10.109375" style="131" customWidth="1"/>
    <col min="9982" max="9982" width="15.5546875" style="131" customWidth="1"/>
    <col min="9983" max="9983" width="16" style="131" customWidth="1"/>
    <col min="9984" max="9984" width="7" style="131" customWidth="1"/>
    <col min="9985" max="9985" width="14.44140625" style="131" customWidth="1"/>
    <col min="9986" max="9986" width="11" style="131" customWidth="1"/>
    <col min="9987" max="9988" width="13.88671875" style="131" customWidth="1"/>
    <col min="9989" max="9989" width="12.109375" style="131" customWidth="1"/>
    <col min="9990" max="9990" width="13.88671875" style="131" customWidth="1"/>
    <col min="9991" max="9991" width="11.5546875" style="131" customWidth="1"/>
    <col min="9992" max="9992" width="15.109375" style="131" customWidth="1"/>
    <col min="9993" max="9993" width="13.88671875" style="131" customWidth="1"/>
    <col min="9994" max="9994" width="10.5546875" style="131" customWidth="1"/>
    <col min="9995" max="9995" width="13.88671875" style="131" customWidth="1"/>
    <col min="9996" max="9996" width="11.6640625" style="131" customWidth="1"/>
    <col min="9997" max="9997" width="0" style="131" hidden="1" customWidth="1"/>
    <col min="9998" max="9998" width="35.109375" style="131" customWidth="1"/>
    <col min="9999" max="9999" width="36.33203125" style="131" customWidth="1"/>
    <col min="10000" max="10232" width="9.109375" style="131"/>
    <col min="10233" max="10233" width="3.5546875" style="131" customWidth="1"/>
    <col min="10234" max="10234" width="25.6640625" style="131" customWidth="1"/>
    <col min="10235" max="10235" width="11.5546875" style="131" customWidth="1"/>
    <col min="10236" max="10236" width="18.44140625" style="131" customWidth="1"/>
    <col min="10237" max="10237" width="10.109375" style="131" customWidth="1"/>
    <col min="10238" max="10238" width="15.5546875" style="131" customWidth="1"/>
    <col min="10239" max="10239" width="16" style="131" customWidth="1"/>
    <col min="10240" max="10240" width="7" style="131" customWidth="1"/>
    <col min="10241" max="10241" width="14.44140625" style="131" customWidth="1"/>
    <col min="10242" max="10242" width="11" style="131" customWidth="1"/>
    <col min="10243" max="10244" width="13.88671875" style="131" customWidth="1"/>
    <col min="10245" max="10245" width="12.109375" style="131" customWidth="1"/>
    <col min="10246" max="10246" width="13.88671875" style="131" customWidth="1"/>
    <col min="10247" max="10247" width="11.5546875" style="131" customWidth="1"/>
    <col min="10248" max="10248" width="15.109375" style="131" customWidth="1"/>
    <col min="10249" max="10249" width="13.88671875" style="131" customWidth="1"/>
    <col min="10250" max="10250" width="10.5546875" style="131" customWidth="1"/>
    <col min="10251" max="10251" width="13.88671875" style="131" customWidth="1"/>
    <col min="10252" max="10252" width="11.6640625" style="131" customWidth="1"/>
    <col min="10253" max="10253" width="0" style="131" hidden="1" customWidth="1"/>
    <col min="10254" max="10254" width="35.109375" style="131" customWidth="1"/>
    <col min="10255" max="10255" width="36.33203125" style="131" customWidth="1"/>
    <col min="10256" max="10488" width="9.109375" style="131"/>
    <col min="10489" max="10489" width="3.5546875" style="131" customWidth="1"/>
    <col min="10490" max="10490" width="25.6640625" style="131" customWidth="1"/>
    <col min="10491" max="10491" width="11.5546875" style="131" customWidth="1"/>
    <col min="10492" max="10492" width="18.44140625" style="131" customWidth="1"/>
    <col min="10493" max="10493" width="10.109375" style="131" customWidth="1"/>
    <col min="10494" max="10494" width="15.5546875" style="131" customWidth="1"/>
    <col min="10495" max="10495" width="16" style="131" customWidth="1"/>
    <col min="10496" max="10496" width="7" style="131" customWidth="1"/>
    <col min="10497" max="10497" width="14.44140625" style="131" customWidth="1"/>
    <col min="10498" max="10498" width="11" style="131" customWidth="1"/>
    <col min="10499" max="10500" width="13.88671875" style="131" customWidth="1"/>
    <col min="10501" max="10501" width="12.109375" style="131" customWidth="1"/>
    <col min="10502" max="10502" width="13.88671875" style="131" customWidth="1"/>
    <col min="10503" max="10503" width="11.5546875" style="131" customWidth="1"/>
    <col min="10504" max="10504" width="15.109375" style="131" customWidth="1"/>
    <col min="10505" max="10505" width="13.88671875" style="131" customWidth="1"/>
    <col min="10506" max="10506" width="10.5546875" style="131" customWidth="1"/>
    <col min="10507" max="10507" width="13.88671875" style="131" customWidth="1"/>
    <col min="10508" max="10508" width="11.6640625" style="131" customWidth="1"/>
    <col min="10509" max="10509" width="0" style="131" hidden="1" customWidth="1"/>
    <col min="10510" max="10510" width="35.109375" style="131" customWidth="1"/>
    <col min="10511" max="10511" width="36.33203125" style="131" customWidth="1"/>
    <col min="10512" max="10744" width="9.109375" style="131"/>
    <col min="10745" max="10745" width="3.5546875" style="131" customWidth="1"/>
    <col min="10746" max="10746" width="25.6640625" style="131" customWidth="1"/>
    <col min="10747" max="10747" width="11.5546875" style="131" customWidth="1"/>
    <col min="10748" max="10748" width="18.44140625" style="131" customWidth="1"/>
    <col min="10749" max="10749" width="10.109375" style="131" customWidth="1"/>
    <col min="10750" max="10750" width="15.5546875" style="131" customWidth="1"/>
    <col min="10751" max="10751" width="16" style="131" customWidth="1"/>
    <col min="10752" max="10752" width="7" style="131" customWidth="1"/>
    <col min="10753" max="10753" width="14.44140625" style="131" customWidth="1"/>
    <col min="10754" max="10754" width="11" style="131" customWidth="1"/>
    <col min="10755" max="10756" width="13.88671875" style="131" customWidth="1"/>
    <col min="10757" max="10757" width="12.109375" style="131" customWidth="1"/>
    <col min="10758" max="10758" width="13.88671875" style="131" customWidth="1"/>
    <col min="10759" max="10759" width="11.5546875" style="131" customWidth="1"/>
    <col min="10760" max="10760" width="15.109375" style="131" customWidth="1"/>
    <col min="10761" max="10761" width="13.88671875" style="131" customWidth="1"/>
    <col min="10762" max="10762" width="10.5546875" style="131" customWidth="1"/>
    <col min="10763" max="10763" width="13.88671875" style="131" customWidth="1"/>
    <col min="10764" max="10764" width="11.6640625" style="131" customWidth="1"/>
    <col min="10765" max="10765" width="0" style="131" hidden="1" customWidth="1"/>
    <col min="10766" max="10766" width="35.109375" style="131" customWidth="1"/>
    <col min="10767" max="10767" width="36.33203125" style="131" customWidth="1"/>
    <col min="10768" max="11000" width="9.109375" style="131"/>
    <col min="11001" max="11001" width="3.5546875" style="131" customWidth="1"/>
    <col min="11002" max="11002" width="25.6640625" style="131" customWidth="1"/>
    <col min="11003" max="11003" width="11.5546875" style="131" customWidth="1"/>
    <col min="11004" max="11004" width="18.44140625" style="131" customWidth="1"/>
    <col min="11005" max="11005" width="10.109375" style="131" customWidth="1"/>
    <col min="11006" max="11006" width="15.5546875" style="131" customWidth="1"/>
    <col min="11007" max="11007" width="16" style="131" customWidth="1"/>
    <col min="11008" max="11008" width="7" style="131" customWidth="1"/>
    <col min="11009" max="11009" width="14.44140625" style="131" customWidth="1"/>
    <col min="11010" max="11010" width="11" style="131" customWidth="1"/>
    <col min="11011" max="11012" width="13.88671875" style="131" customWidth="1"/>
    <col min="11013" max="11013" width="12.109375" style="131" customWidth="1"/>
    <col min="11014" max="11014" width="13.88671875" style="131" customWidth="1"/>
    <col min="11015" max="11015" width="11.5546875" style="131" customWidth="1"/>
    <col min="11016" max="11016" width="15.109375" style="131" customWidth="1"/>
    <col min="11017" max="11017" width="13.88671875" style="131" customWidth="1"/>
    <col min="11018" max="11018" width="10.5546875" style="131" customWidth="1"/>
    <col min="11019" max="11019" width="13.88671875" style="131" customWidth="1"/>
    <col min="11020" max="11020" width="11.6640625" style="131" customWidth="1"/>
    <col min="11021" max="11021" width="0" style="131" hidden="1" customWidth="1"/>
    <col min="11022" max="11022" width="35.109375" style="131" customWidth="1"/>
    <col min="11023" max="11023" width="36.33203125" style="131" customWidth="1"/>
    <col min="11024" max="11256" width="9.109375" style="131"/>
    <col min="11257" max="11257" width="3.5546875" style="131" customWidth="1"/>
    <col min="11258" max="11258" width="25.6640625" style="131" customWidth="1"/>
    <col min="11259" max="11259" width="11.5546875" style="131" customWidth="1"/>
    <col min="11260" max="11260" width="18.44140625" style="131" customWidth="1"/>
    <col min="11261" max="11261" width="10.109375" style="131" customWidth="1"/>
    <col min="11262" max="11262" width="15.5546875" style="131" customWidth="1"/>
    <col min="11263" max="11263" width="16" style="131" customWidth="1"/>
    <col min="11264" max="11264" width="7" style="131" customWidth="1"/>
    <col min="11265" max="11265" width="14.44140625" style="131" customWidth="1"/>
    <col min="11266" max="11266" width="11" style="131" customWidth="1"/>
    <col min="11267" max="11268" width="13.88671875" style="131" customWidth="1"/>
    <col min="11269" max="11269" width="12.109375" style="131" customWidth="1"/>
    <col min="11270" max="11270" width="13.88671875" style="131" customWidth="1"/>
    <col min="11271" max="11271" width="11.5546875" style="131" customWidth="1"/>
    <col min="11272" max="11272" width="15.109375" style="131" customWidth="1"/>
    <col min="11273" max="11273" width="13.88671875" style="131" customWidth="1"/>
    <col min="11274" max="11274" width="10.5546875" style="131" customWidth="1"/>
    <col min="11275" max="11275" width="13.88671875" style="131" customWidth="1"/>
    <col min="11276" max="11276" width="11.6640625" style="131" customWidth="1"/>
    <col min="11277" max="11277" width="0" style="131" hidden="1" customWidth="1"/>
    <col min="11278" max="11278" width="35.109375" style="131" customWidth="1"/>
    <col min="11279" max="11279" width="36.33203125" style="131" customWidth="1"/>
    <col min="11280" max="11512" width="9.109375" style="131"/>
    <col min="11513" max="11513" width="3.5546875" style="131" customWidth="1"/>
    <col min="11514" max="11514" width="25.6640625" style="131" customWidth="1"/>
    <col min="11515" max="11515" width="11.5546875" style="131" customWidth="1"/>
    <col min="11516" max="11516" width="18.44140625" style="131" customWidth="1"/>
    <col min="11517" max="11517" width="10.109375" style="131" customWidth="1"/>
    <col min="11518" max="11518" width="15.5546875" style="131" customWidth="1"/>
    <col min="11519" max="11519" width="16" style="131" customWidth="1"/>
    <col min="11520" max="11520" width="7" style="131" customWidth="1"/>
    <col min="11521" max="11521" width="14.44140625" style="131" customWidth="1"/>
    <col min="11522" max="11522" width="11" style="131" customWidth="1"/>
    <col min="11523" max="11524" width="13.88671875" style="131" customWidth="1"/>
    <col min="11525" max="11525" width="12.109375" style="131" customWidth="1"/>
    <col min="11526" max="11526" width="13.88671875" style="131" customWidth="1"/>
    <col min="11527" max="11527" width="11.5546875" style="131" customWidth="1"/>
    <col min="11528" max="11528" width="15.109375" style="131" customWidth="1"/>
    <col min="11529" max="11529" width="13.88671875" style="131" customWidth="1"/>
    <col min="11530" max="11530" width="10.5546875" style="131" customWidth="1"/>
    <col min="11531" max="11531" width="13.88671875" style="131" customWidth="1"/>
    <col min="11532" max="11532" width="11.6640625" style="131" customWidth="1"/>
    <col min="11533" max="11533" width="0" style="131" hidden="1" customWidth="1"/>
    <col min="11534" max="11534" width="35.109375" style="131" customWidth="1"/>
    <col min="11535" max="11535" width="36.33203125" style="131" customWidth="1"/>
    <col min="11536" max="11768" width="9.109375" style="131"/>
    <col min="11769" max="11769" width="3.5546875" style="131" customWidth="1"/>
    <col min="11770" max="11770" width="25.6640625" style="131" customWidth="1"/>
    <col min="11771" max="11771" width="11.5546875" style="131" customWidth="1"/>
    <col min="11772" max="11772" width="18.44140625" style="131" customWidth="1"/>
    <col min="11773" max="11773" width="10.109375" style="131" customWidth="1"/>
    <col min="11774" max="11774" width="15.5546875" style="131" customWidth="1"/>
    <col min="11775" max="11775" width="16" style="131" customWidth="1"/>
    <col min="11776" max="11776" width="7" style="131" customWidth="1"/>
    <col min="11777" max="11777" width="14.44140625" style="131" customWidth="1"/>
    <col min="11778" max="11778" width="11" style="131" customWidth="1"/>
    <col min="11779" max="11780" width="13.88671875" style="131" customWidth="1"/>
    <col min="11781" max="11781" width="12.109375" style="131" customWidth="1"/>
    <col min="11782" max="11782" width="13.88671875" style="131" customWidth="1"/>
    <col min="11783" max="11783" width="11.5546875" style="131" customWidth="1"/>
    <col min="11784" max="11784" width="15.109375" style="131" customWidth="1"/>
    <col min="11785" max="11785" width="13.88671875" style="131" customWidth="1"/>
    <col min="11786" max="11786" width="10.5546875" style="131" customWidth="1"/>
    <col min="11787" max="11787" width="13.88671875" style="131" customWidth="1"/>
    <col min="11788" max="11788" width="11.6640625" style="131" customWidth="1"/>
    <col min="11789" max="11789" width="0" style="131" hidden="1" customWidth="1"/>
    <col min="11790" max="11790" width="35.109375" style="131" customWidth="1"/>
    <col min="11791" max="11791" width="36.33203125" style="131" customWidth="1"/>
    <col min="11792" max="12024" width="9.109375" style="131"/>
    <col min="12025" max="12025" width="3.5546875" style="131" customWidth="1"/>
    <col min="12026" max="12026" width="25.6640625" style="131" customWidth="1"/>
    <col min="12027" max="12027" width="11.5546875" style="131" customWidth="1"/>
    <col min="12028" max="12028" width="18.44140625" style="131" customWidth="1"/>
    <col min="12029" max="12029" width="10.109375" style="131" customWidth="1"/>
    <col min="12030" max="12030" width="15.5546875" style="131" customWidth="1"/>
    <col min="12031" max="12031" width="16" style="131" customWidth="1"/>
    <col min="12032" max="12032" width="7" style="131" customWidth="1"/>
    <col min="12033" max="12033" width="14.44140625" style="131" customWidth="1"/>
    <col min="12034" max="12034" width="11" style="131" customWidth="1"/>
    <col min="12035" max="12036" width="13.88671875" style="131" customWidth="1"/>
    <col min="12037" max="12037" width="12.109375" style="131" customWidth="1"/>
    <col min="12038" max="12038" width="13.88671875" style="131" customWidth="1"/>
    <col min="12039" max="12039" width="11.5546875" style="131" customWidth="1"/>
    <col min="12040" max="12040" width="15.109375" style="131" customWidth="1"/>
    <col min="12041" max="12041" width="13.88671875" style="131" customWidth="1"/>
    <col min="12042" max="12042" width="10.5546875" style="131" customWidth="1"/>
    <col min="12043" max="12043" width="13.88671875" style="131" customWidth="1"/>
    <col min="12044" max="12044" width="11.6640625" style="131" customWidth="1"/>
    <col min="12045" max="12045" width="0" style="131" hidden="1" customWidth="1"/>
    <col min="12046" max="12046" width="35.109375" style="131" customWidth="1"/>
    <col min="12047" max="12047" width="36.33203125" style="131" customWidth="1"/>
    <col min="12048" max="12280" width="9.109375" style="131"/>
    <col min="12281" max="12281" width="3.5546875" style="131" customWidth="1"/>
    <col min="12282" max="12282" width="25.6640625" style="131" customWidth="1"/>
    <col min="12283" max="12283" width="11.5546875" style="131" customWidth="1"/>
    <col min="12284" max="12284" width="18.44140625" style="131" customWidth="1"/>
    <col min="12285" max="12285" width="10.109375" style="131" customWidth="1"/>
    <col min="12286" max="12286" width="15.5546875" style="131" customWidth="1"/>
    <col min="12287" max="12287" width="16" style="131" customWidth="1"/>
    <col min="12288" max="12288" width="7" style="131" customWidth="1"/>
    <col min="12289" max="12289" width="14.44140625" style="131" customWidth="1"/>
    <col min="12290" max="12290" width="11" style="131" customWidth="1"/>
    <col min="12291" max="12292" width="13.88671875" style="131" customWidth="1"/>
    <col min="12293" max="12293" width="12.109375" style="131" customWidth="1"/>
    <col min="12294" max="12294" width="13.88671875" style="131" customWidth="1"/>
    <col min="12295" max="12295" width="11.5546875" style="131" customWidth="1"/>
    <col min="12296" max="12296" width="15.109375" style="131" customWidth="1"/>
    <col min="12297" max="12297" width="13.88671875" style="131" customWidth="1"/>
    <col min="12298" max="12298" width="10.5546875" style="131" customWidth="1"/>
    <col min="12299" max="12299" width="13.88671875" style="131" customWidth="1"/>
    <col min="12300" max="12300" width="11.6640625" style="131" customWidth="1"/>
    <col min="12301" max="12301" width="0" style="131" hidden="1" customWidth="1"/>
    <col min="12302" max="12302" width="35.109375" style="131" customWidth="1"/>
    <col min="12303" max="12303" width="36.33203125" style="131" customWidth="1"/>
    <col min="12304" max="12536" width="9.109375" style="131"/>
    <col min="12537" max="12537" width="3.5546875" style="131" customWidth="1"/>
    <col min="12538" max="12538" width="25.6640625" style="131" customWidth="1"/>
    <col min="12539" max="12539" width="11.5546875" style="131" customWidth="1"/>
    <col min="12540" max="12540" width="18.44140625" style="131" customWidth="1"/>
    <col min="12541" max="12541" width="10.109375" style="131" customWidth="1"/>
    <col min="12542" max="12542" width="15.5546875" style="131" customWidth="1"/>
    <col min="12543" max="12543" width="16" style="131" customWidth="1"/>
    <col min="12544" max="12544" width="7" style="131" customWidth="1"/>
    <col min="12545" max="12545" width="14.44140625" style="131" customWidth="1"/>
    <col min="12546" max="12546" width="11" style="131" customWidth="1"/>
    <col min="12547" max="12548" width="13.88671875" style="131" customWidth="1"/>
    <col min="12549" max="12549" width="12.109375" style="131" customWidth="1"/>
    <col min="12550" max="12550" width="13.88671875" style="131" customWidth="1"/>
    <col min="12551" max="12551" width="11.5546875" style="131" customWidth="1"/>
    <col min="12552" max="12552" width="15.109375" style="131" customWidth="1"/>
    <col min="12553" max="12553" width="13.88671875" style="131" customWidth="1"/>
    <col min="12554" max="12554" width="10.5546875" style="131" customWidth="1"/>
    <col min="12555" max="12555" width="13.88671875" style="131" customWidth="1"/>
    <col min="12556" max="12556" width="11.6640625" style="131" customWidth="1"/>
    <col min="12557" max="12557" width="0" style="131" hidden="1" customWidth="1"/>
    <col min="12558" max="12558" width="35.109375" style="131" customWidth="1"/>
    <col min="12559" max="12559" width="36.33203125" style="131" customWidth="1"/>
    <col min="12560" max="12792" width="9.109375" style="131"/>
    <col min="12793" max="12793" width="3.5546875" style="131" customWidth="1"/>
    <col min="12794" max="12794" width="25.6640625" style="131" customWidth="1"/>
    <col min="12795" max="12795" width="11.5546875" style="131" customWidth="1"/>
    <col min="12796" max="12796" width="18.44140625" style="131" customWidth="1"/>
    <col min="12797" max="12797" width="10.109375" style="131" customWidth="1"/>
    <col min="12798" max="12798" width="15.5546875" style="131" customWidth="1"/>
    <col min="12799" max="12799" width="16" style="131" customWidth="1"/>
    <col min="12800" max="12800" width="7" style="131" customWidth="1"/>
    <col min="12801" max="12801" width="14.44140625" style="131" customWidth="1"/>
    <col min="12802" max="12802" width="11" style="131" customWidth="1"/>
    <col min="12803" max="12804" width="13.88671875" style="131" customWidth="1"/>
    <col min="12805" max="12805" width="12.109375" style="131" customWidth="1"/>
    <col min="12806" max="12806" width="13.88671875" style="131" customWidth="1"/>
    <col min="12807" max="12807" width="11.5546875" style="131" customWidth="1"/>
    <col min="12808" max="12808" width="15.109375" style="131" customWidth="1"/>
    <col min="12809" max="12809" width="13.88671875" style="131" customWidth="1"/>
    <col min="12810" max="12810" width="10.5546875" style="131" customWidth="1"/>
    <col min="12811" max="12811" width="13.88671875" style="131" customWidth="1"/>
    <col min="12812" max="12812" width="11.6640625" style="131" customWidth="1"/>
    <col min="12813" max="12813" width="0" style="131" hidden="1" customWidth="1"/>
    <col min="12814" max="12814" width="35.109375" style="131" customWidth="1"/>
    <col min="12815" max="12815" width="36.33203125" style="131" customWidth="1"/>
    <col min="12816" max="13048" width="9.109375" style="131"/>
    <col min="13049" max="13049" width="3.5546875" style="131" customWidth="1"/>
    <col min="13050" max="13050" width="25.6640625" style="131" customWidth="1"/>
    <col min="13051" max="13051" width="11.5546875" style="131" customWidth="1"/>
    <col min="13052" max="13052" width="18.44140625" style="131" customWidth="1"/>
    <col min="13053" max="13053" width="10.109375" style="131" customWidth="1"/>
    <col min="13054" max="13054" width="15.5546875" style="131" customWidth="1"/>
    <col min="13055" max="13055" width="16" style="131" customWidth="1"/>
    <col min="13056" max="13056" width="7" style="131" customWidth="1"/>
    <col min="13057" max="13057" width="14.44140625" style="131" customWidth="1"/>
    <col min="13058" max="13058" width="11" style="131" customWidth="1"/>
    <col min="13059" max="13060" width="13.88671875" style="131" customWidth="1"/>
    <col min="13061" max="13061" width="12.109375" style="131" customWidth="1"/>
    <col min="13062" max="13062" width="13.88671875" style="131" customWidth="1"/>
    <col min="13063" max="13063" width="11.5546875" style="131" customWidth="1"/>
    <col min="13064" max="13064" width="15.109375" style="131" customWidth="1"/>
    <col min="13065" max="13065" width="13.88671875" style="131" customWidth="1"/>
    <col min="13066" max="13066" width="10.5546875" style="131" customWidth="1"/>
    <col min="13067" max="13067" width="13.88671875" style="131" customWidth="1"/>
    <col min="13068" max="13068" width="11.6640625" style="131" customWidth="1"/>
    <col min="13069" max="13069" width="0" style="131" hidden="1" customWidth="1"/>
    <col min="13070" max="13070" width="35.109375" style="131" customWidth="1"/>
    <col min="13071" max="13071" width="36.33203125" style="131" customWidth="1"/>
    <col min="13072" max="13304" width="9.109375" style="131"/>
    <col min="13305" max="13305" width="3.5546875" style="131" customWidth="1"/>
    <col min="13306" max="13306" width="25.6640625" style="131" customWidth="1"/>
    <col min="13307" max="13307" width="11.5546875" style="131" customWidth="1"/>
    <col min="13308" max="13308" width="18.44140625" style="131" customWidth="1"/>
    <col min="13309" max="13309" width="10.109375" style="131" customWidth="1"/>
    <col min="13310" max="13310" width="15.5546875" style="131" customWidth="1"/>
    <col min="13311" max="13311" width="16" style="131" customWidth="1"/>
    <col min="13312" max="13312" width="7" style="131" customWidth="1"/>
    <col min="13313" max="13313" width="14.44140625" style="131" customWidth="1"/>
    <col min="13314" max="13314" width="11" style="131" customWidth="1"/>
    <col min="13315" max="13316" width="13.88671875" style="131" customWidth="1"/>
    <col min="13317" max="13317" width="12.109375" style="131" customWidth="1"/>
    <col min="13318" max="13318" width="13.88671875" style="131" customWidth="1"/>
    <col min="13319" max="13319" width="11.5546875" style="131" customWidth="1"/>
    <col min="13320" max="13320" width="15.109375" style="131" customWidth="1"/>
    <col min="13321" max="13321" width="13.88671875" style="131" customWidth="1"/>
    <col min="13322" max="13322" width="10.5546875" style="131" customWidth="1"/>
    <col min="13323" max="13323" width="13.88671875" style="131" customWidth="1"/>
    <col min="13324" max="13324" width="11.6640625" style="131" customWidth="1"/>
    <col min="13325" max="13325" width="0" style="131" hidden="1" customWidth="1"/>
    <col min="13326" max="13326" width="35.109375" style="131" customWidth="1"/>
    <col min="13327" max="13327" width="36.33203125" style="131" customWidth="1"/>
    <col min="13328" max="13560" width="9.109375" style="131"/>
    <col min="13561" max="13561" width="3.5546875" style="131" customWidth="1"/>
    <col min="13562" max="13562" width="25.6640625" style="131" customWidth="1"/>
    <col min="13563" max="13563" width="11.5546875" style="131" customWidth="1"/>
    <col min="13564" max="13564" width="18.44140625" style="131" customWidth="1"/>
    <col min="13565" max="13565" width="10.109375" style="131" customWidth="1"/>
    <col min="13566" max="13566" width="15.5546875" style="131" customWidth="1"/>
    <col min="13567" max="13567" width="16" style="131" customWidth="1"/>
    <col min="13568" max="13568" width="7" style="131" customWidth="1"/>
    <col min="13569" max="13569" width="14.44140625" style="131" customWidth="1"/>
    <col min="13570" max="13570" width="11" style="131" customWidth="1"/>
    <col min="13571" max="13572" width="13.88671875" style="131" customWidth="1"/>
    <col min="13573" max="13573" width="12.109375" style="131" customWidth="1"/>
    <col min="13574" max="13574" width="13.88671875" style="131" customWidth="1"/>
    <col min="13575" max="13575" width="11.5546875" style="131" customWidth="1"/>
    <col min="13576" max="13576" width="15.109375" style="131" customWidth="1"/>
    <col min="13577" max="13577" width="13.88671875" style="131" customWidth="1"/>
    <col min="13578" max="13578" width="10.5546875" style="131" customWidth="1"/>
    <col min="13579" max="13579" width="13.88671875" style="131" customWidth="1"/>
    <col min="13580" max="13580" width="11.6640625" style="131" customWidth="1"/>
    <col min="13581" max="13581" width="0" style="131" hidden="1" customWidth="1"/>
    <col min="13582" max="13582" width="35.109375" style="131" customWidth="1"/>
    <col min="13583" max="13583" width="36.33203125" style="131" customWidth="1"/>
    <col min="13584" max="13816" width="9.109375" style="131"/>
    <col min="13817" max="13817" width="3.5546875" style="131" customWidth="1"/>
    <col min="13818" max="13818" width="25.6640625" style="131" customWidth="1"/>
    <col min="13819" max="13819" width="11.5546875" style="131" customWidth="1"/>
    <col min="13820" max="13820" width="18.44140625" style="131" customWidth="1"/>
    <col min="13821" max="13821" width="10.109375" style="131" customWidth="1"/>
    <col min="13822" max="13822" width="15.5546875" style="131" customWidth="1"/>
    <col min="13823" max="13823" width="16" style="131" customWidth="1"/>
    <col min="13824" max="13824" width="7" style="131" customWidth="1"/>
    <col min="13825" max="13825" width="14.44140625" style="131" customWidth="1"/>
    <col min="13826" max="13826" width="11" style="131" customWidth="1"/>
    <col min="13827" max="13828" width="13.88671875" style="131" customWidth="1"/>
    <col min="13829" max="13829" width="12.109375" style="131" customWidth="1"/>
    <col min="13830" max="13830" width="13.88671875" style="131" customWidth="1"/>
    <col min="13831" max="13831" width="11.5546875" style="131" customWidth="1"/>
    <col min="13832" max="13832" width="15.109375" style="131" customWidth="1"/>
    <col min="13833" max="13833" width="13.88671875" style="131" customWidth="1"/>
    <col min="13834" max="13834" width="10.5546875" style="131" customWidth="1"/>
    <col min="13835" max="13835" width="13.88671875" style="131" customWidth="1"/>
    <col min="13836" max="13836" width="11.6640625" style="131" customWidth="1"/>
    <col min="13837" max="13837" width="0" style="131" hidden="1" customWidth="1"/>
    <col min="13838" max="13838" width="35.109375" style="131" customWidth="1"/>
    <col min="13839" max="13839" width="36.33203125" style="131" customWidth="1"/>
    <col min="13840" max="14072" width="9.109375" style="131"/>
    <col min="14073" max="14073" width="3.5546875" style="131" customWidth="1"/>
    <col min="14074" max="14074" width="25.6640625" style="131" customWidth="1"/>
    <col min="14075" max="14075" width="11.5546875" style="131" customWidth="1"/>
    <col min="14076" max="14076" width="18.44140625" style="131" customWidth="1"/>
    <col min="14077" max="14077" width="10.109375" style="131" customWidth="1"/>
    <col min="14078" max="14078" width="15.5546875" style="131" customWidth="1"/>
    <col min="14079" max="14079" width="16" style="131" customWidth="1"/>
    <col min="14080" max="14080" width="7" style="131" customWidth="1"/>
    <col min="14081" max="14081" width="14.44140625" style="131" customWidth="1"/>
    <col min="14082" max="14082" width="11" style="131" customWidth="1"/>
    <col min="14083" max="14084" width="13.88671875" style="131" customWidth="1"/>
    <col min="14085" max="14085" width="12.109375" style="131" customWidth="1"/>
    <col min="14086" max="14086" width="13.88671875" style="131" customWidth="1"/>
    <col min="14087" max="14087" width="11.5546875" style="131" customWidth="1"/>
    <col min="14088" max="14088" width="15.109375" style="131" customWidth="1"/>
    <col min="14089" max="14089" width="13.88671875" style="131" customWidth="1"/>
    <col min="14090" max="14090" width="10.5546875" style="131" customWidth="1"/>
    <col min="14091" max="14091" width="13.88671875" style="131" customWidth="1"/>
    <col min="14092" max="14092" width="11.6640625" style="131" customWidth="1"/>
    <col min="14093" max="14093" width="0" style="131" hidden="1" customWidth="1"/>
    <col min="14094" max="14094" width="35.109375" style="131" customWidth="1"/>
    <col min="14095" max="14095" width="36.33203125" style="131" customWidth="1"/>
    <col min="14096" max="14328" width="9.109375" style="131"/>
    <col min="14329" max="14329" width="3.5546875" style="131" customWidth="1"/>
    <col min="14330" max="14330" width="25.6640625" style="131" customWidth="1"/>
    <col min="14331" max="14331" width="11.5546875" style="131" customWidth="1"/>
    <col min="14332" max="14332" width="18.44140625" style="131" customWidth="1"/>
    <col min="14333" max="14333" width="10.109375" style="131" customWidth="1"/>
    <col min="14334" max="14334" width="15.5546875" style="131" customWidth="1"/>
    <col min="14335" max="14335" width="16" style="131" customWidth="1"/>
    <col min="14336" max="14336" width="7" style="131" customWidth="1"/>
    <col min="14337" max="14337" width="14.44140625" style="131" customWidth="1"/>
    <col min="14338" max="14338" width="11" style="131" customWidth="1"/>
    <col min="14339" max="14340" width="13.88671875" style="131" customWidth="1"/>
    <col min="14341" max="14341" width="12.109375" style="131" customWidth="1"/>
    <col min="14342" max="14342" width="13.88671875" style="131" customWidth="1"/>
    <col min="14343" max="14343" width="11.5546875" style="131" customWidth="1"/>
    <col min="14344" max="14344" width="15.109375" style="131" customWidth="1"/>
    <col min="14345" max="14345" width="13.88671875" style="131" customWidth="1"/>
    <col min="14346" max="14346" width="10.5546875" style="131" customWidth="1"/>
    <col min="14347" max="14347" width="13.88671875" style="131" customWidth="1"/>
    <col min="14348" max="14348" width="11.6640625" style="131" customWidth="1"/>
    <col min="14349" max="14349" width="0" style="131" hidden="1" customWidth="1"/>
    <col min="14350" max="14350" width="35.109375" style="131" customWidth="1"/>
    <col min="14351" max="14351" width="36.33203125" style="131" customWidth="1"/>
    <col min="14352" max="14584" width="9.109375" style="131"/>
    <col min="14585" max="14585" width="3.5546875" style="131" customWidth="1"/>
    <col min="14586" max="14586" width="25.6640625" style="131" customWidth="1"/>
    <col min="14587" max="14587" width="11.5546875" style="131" customWidth="1"/>
    <col min="14588" max="14588" width="18.44140625" style="131" customWidth="1"/>
    <col min="14589" max="14589" width="10.109375" style="131" customWidth="1"/>
    <col min="14590" max="14590" width="15.5546875" style="131" customWidth="1"/>
    <col min="14591" max="14591" width="16" style="131" customWidth="1"/>
    <col min="14592" max="14592" width="7" style="131" customWidth="1"/>
    <col min="14593" max="14593" width="14.44140625" style="131" customWidth="1"/>
    <col min="14594" max="14594" width="11" style="131" customWidth="1"/>
    <col min="14595" max="14596" width="13.88671875" style="131" customWidth="1"/>
    <col min="14597" max="14597" width="12.109375" style="131" customWidth="1"/>
    <col min="14598" max="14598" width="13.88671875" style="131" customWidth="1"/>
    <col min="14599" max="14599" width="11.5546875" style="131" customWidth="1"/>
    <col min="14600" max="14600" width="15.109375" style="131" customWidth="1"/>
    <col min="14601" max="14601" width="13.88671875" style="131" customWidth="1"/>
    <col min="14602" max="14602" width="10.5546875" style="131" customWidth="1"/>
    <col min="14603" max="14603" width="13.88671875" style="131" customWidth="1"/>
    <col min="14604" max="14604" width="11.6640625" style="131" customWidth="1"/>
    <col min="14605" max="14605" width="0" style="131" hidden="1" customWidth="1"/>
    <col min="14606" max="14606" width="35.109375" style="131" customWidth="1"/>
    <col min="14607" max="14607" width="36.33203125" style="131" customWidth="1"/>
    <col min="14608" max="14840" width="9.109375" style="131"/>
    <col min="14841" max="14841" width="3.5546875" style="131" customWidth="1"/>
    <col min="14842" max="14842" width="25.6640625" style="131" customWidth="1"/>
    <col min="14843" max="14843" width="11.5546875" style="131" customWidth="1"/>
    <col min="14844" max="14844" width="18.44140625" style="131" customWidth="1"/>
    <col min="14845" max="14845" width="10.109375" style="131" customWidth="1"/>
    <col min="14846" max="14846" width="15.5546875" style="131" customWidth="1"/>
    <col min="14847" max="14847" width="16" style="131" customWidth="1"/>
    <col min="14848" max="14848" width="7" style="131" customWidth="1"/>
    <col min="14849" max="14849" width="14.44140625" style="131" customWidth="1"/>
    <col min="14850" max="14850" width="11" style="131" customWidth="1"/>
    <col min="14851" max="14852" width="13.88671875" style="131" customWidth="1"/>
    <col min="14853" max="14853" width="12.109375" style="131" customWidth="1"/>
    <col min="14854" max="14854" width="13.88671875" style="131" customWidth="1"/>
    <col min="14855" max="14855" width="11.5546875" style="131" customWidth="1"/>
    <col min="14856" max="14856" width="15.109375" style="131" customWidth="1"/>
    <col min="14857" max="14857" width="13.88671875" style="131" customWidth="1"/>
    <col min="14858" max="14858" width="10.5546875" style="131" customWidth="1"/>
    <col min="14859" max="14859" width="13.88671875" style="131" customWidth="1"/>
    <col min="14860" max="14860" width="11.6640625" style="131" customWidth="1"/>
    <col min="14861" max="14861" width="0" style="131" hidden="1" customWidth="1"/>
    <col min="14862" max="14862" width="35.109375" style="131" customWidth="1"/>
    <col min="14863" max="14863" width="36.33203125" style="131" customWidth="1"/>
    <col min="14864" max="15096" width="9.109375" style="131"/>
    <col min="15097" max="15097" width="3.5546875" style="131" customWidth="1"/>
    <col min="15098" max="15098" width="25.6640625" style="131" customWidth="1"/>
    <col min="15099" max="15099" width="11.5546875" style="131" customWidth="1"/>
    <col min="15100" max="15100" width="18.44140625" style="131" customWidth="1"/>
    <col min="15101" max="15101" width="10.109375" style="131" customWidth="1"/>
    <col min="15102" max="15102" width="15.5546875" style="131" customWidth="1"/>
    <col min="15103" max="15103" width="16" style="131" customWidth="1"/>
    <col min="15104" max="15104" width="7" style="131" customWidth="1"/>
    <col min="15105" max="15105" width="14.44140625" style="131" customWidth="1"/>
    <col min="15106" max="15106" width="11" style="131" customWidth="1"/>
    <col min="15107" max="15108" width="13.88671875" style="131" customWidth="1"/>
    <col min="15109" max="15109" width="12.109375" style="131" customWidth="1"/>
    <col min="15110" max="15110" width="13.88671875" style="131" customWidth="1"/>
    <col min="15111" max="15111" width="11.5546875" style="131" customWidth="1"/>
    <col min="15112" max="15112" width="15.109375" style="131" customWidth="1"/>
    <col min="15113" max="15113" width="13.88671875" style="131" customWidth="1"/>
    <col min="15114" max="15114" width="10.5546875" style="131" customWidth="1"/>
    <col min="15115" max="15115" width="13.88671875" style="131" customWidth="1"/>
    <col min="15116" max="15116" width="11.6640625" style="131" customWidth="1"/>
    <col min="15117" max="15117" width="0" style="131" hidden="1" customWidth="1"/>
    <col min="15118" max="15118" width="35.109375" style="131" customWidth="1"/>
    <col min="15119" max="15119" width="36.33203125" style="131" customWidth="1"/>
    <col min="15120" max="15352" width="9.109375" style="131"/>
    <col min="15353" max="15353" width="3.5546875" style="131" customWidth="1"/>
    <col min="15354" max="15354" width="25.6640625" style="131" customWidth="1"/>
    <col min="15355" max="15355" width="11.5546875" style="131" customWidth="1"/>
    <col min="15356" max="15356" width="18.44140625" style="131" customWidth="1"/>
    <col min="15357" max="15357" width="10.109375" style="131" customWidth="1"/>
    <col min="15358" max="15358" width="15.5546875" style="131" customWidth="1"/>
    <col min="15359" max="15359" width="16" style="131" customWidth="1"/>
    <col min="15360" max="15360" width="7" style="131" customWidth="1"/>
    <col min="15361" max="15361" width="14.44140625" style="131" customWidth="1"/>
    <col min="15362" max="15362" width="11" style="131" customWidth="1"/>
    <col min="15363" max="15364" width="13.88671875" style="131" customWidth="1"/>
    <col min="15365" max="15365" width="12.109375" style="131" customWidth="1"/>
    <col min="15366" max="15366" width="13.88671875" style="131" customWidth="1"/>
    <col min="15367" max="15367" width="11.5546875" style="131" customWidth="1"/>
    <col min="15368" max="15368" width="15.109375" style="131" customWidth="1"/>
    <col min="15369" max="15369" width="13.88671875" style="131" customWidth="1"/>
    <col min="15370" max="15370" width="10.5546875" style="131" customWidth="1"/>
    <col min="15371" max="15371" width="13.88671875" style="131" customWidth="1"/>
    <col min="15372" max="15372" width="11.6640625" style="131" customWidth="1"/>
    <col min="15373" max="15373" width="0" style="131" hidden="1" customWidth="1"/>
    <col min="15374" max="15374" width="35.109375" style="131" customWidth="1"/>
    <col min="15375" max="15375" width="36.33203125" style="131" customWidth="1"/>
    <col min="15376" max="15608" width="9.109375" style="131"/>
    <col min="15609" max="15609" width="3.5546875" style="131" customWidth="1"/>
    <col min="15610" max="15610" width="25.6640625" style="131" customWidth="1"/>
    <col min="15611" max="15611" width="11.5546875" style="131" customWidth="1"/>
    <col min="15612" max="15612" width="18.44140625" style="131" customWidth="1"/>
    <col min="15613" max="15613" width="10.109375" style="131" customWidth="1"/>
    <col min="15614" max="15614" width="15.5546875" style="131" customWidth="1"/>
    <col min="15615" max="15615" width="16" style="131" customWidth="1"/>
    <col min="15616" max="15616" width="7" style="131" customWidth="1"/>
    <col min="15617" max="15617" width="14.44140625" style="131" customWidth="1"/>
    <col min="15618" max="15618" width="11" style="131" customWidth="1"/>
    <col min="15619" max="15620" width="13.88671875" style="131" customWidth="1"/>
    <col min="15621" max="15621" width="12.109375" style="131" customWidth="1"/>
    <col min="15622" max="15622" width="13.88671875" style="131" customWidth="1"/>
    <col min="15623" max="15623" width="11.5546875" style="131" customWidth="1"/>
    <col min="15624" max="15624" width="15.109375" style="131" customWidth="1"/>
    <col min="15625" max="15625" width="13.88671875" style="131" customWidth="1"/>
    <col min="15626" max="15626" width="10.5546875" style="131" customWidth="1"/>
    <col min="15627" max="15627" width="13.88671875" style="131" customWidth="1"/>
    <col min="15628" max="15628" width="11.6640625" style="131" customWidth="1"/>
    <col min="15629" max="15629" width="0" style="131" hidden="1" customWidth="1"/>
    <col min="15630" max="15630" width="35.109375" style="131" customWidth="1"/>
    <col min="15631" max="15631" width="36.33203125" style="131" customWidth="1"/>
    <col min="15632" max="15864" width="9.109375" style="131"/>
    <col min="15865" max="15865" width="3.5546875" style="131" customWidth="1"/>
    <col min="15866" max="15866" width="25.6640625" style="131" customWidth="1"/>
    <col min="15867" max="15867" width="11.5546875" style="131" customWidth="1"/>
    <col min="15868" max="15868" width="18.44140625" style="131" customWidth="1"/>
    <col min="15869" max="15869" width="10.109375" style="131" customWidth="1"/>
    <col min="15870" max="15870" width="15.5546875" style="131" customWidth="1"/>
    <col min="15871" max="15871" width="16" style="131" customWidth="1"/>
    <col min="15872" max="15872" width="7" style="131" customWidth="1"/>
    <col min="15873" max="15873" width="14.44140625" style="131" customWidth="1"/>
    <col min="15874" max="15874" width="11" style="131" customWidth="1"/>
    <col min="15875" max="15876" width="13.88671875" style="131" customWidth="1"/>
    <col min="15877" max="15877" width="12.109375" style="131" customWidth="1"/>
    <col min="15878" max="15878" width="13.88671875" style="131" customWidth="1"/>
    <col min="15879" max="15879" width="11.5546875" style="131" customWidth="1"/>
    <col min="15880" max="15880" width="15.109375" style="131" customWidth="1"/>
    <col min="15881" max="15881" width="13.88671875" style="131" customWidth="1"/>
    <col min="15882" max="15882" width="10.5546875" style="131" customWidth="1"/>
    <col min="15883" max="15883" width="13.88671875" style="131" customWidth="1"/>
    <col min="15884" max="15884" width="11.6640625" style="131" customWidth="1"/>
    <col min="15885" max="15885" width="0" style="131" hidden="1" customWidth="1"/>
    <col min="15886" max="15886" width="35.109375" style="131" customWidth="1"/>
    <col min="15887" max="15887" width="36.33203125" style="131" customWidth="1"/>
    <col min="15888" max="16120" width="9.109375" style="131"/>
    <col min="16121" max="16121" width="3.5546875" style="131" customWidth="1"/>
    <col min="16122" max="16122" width="25.6640625" style="131" customWidth="1"/>
    <col min="16123" max="16123" width="11.5546875" style="131" customWidth="1"/>
    <col min="16124" max="16124" width="18.44140625" style="131" customWidth="1"/>
    <col min="16125" max="16125" width="10.109375" style="131" customWidth="1"/>
    <col min="16126" max="16126" width="15.5546875" style="131" customWidth="1"/>
    <col min="16127" max="16127" width="16" style="131" customWidth="1"/>
    <col min="16128" max="16128" width="7" style="131" customWidth="1"/>
    <col min="16129" max="16129" width="14.44140625" style="131" customWidth="1"/>
    <col min="16130" max="16130" width="11" style="131" customWidth="1"/>
    <col min="16131" max="16132" width="13.88671875" style="131" customWidth="1"/>
    <col min="16133" max="16133" width="12.109375" style="131" customWidth="1"/>
    <col min="16134" max="16134" width="13.88671875" style="131" customWidth="1"/>
    <col min="16135" max="16135" width="11.5546875" style="131" customWidth="1"/>
    <col min="16136" max="16136" width="15.109375" style="131" customWidth="1"/>
    <col min="16137" max="16137" width="13.88671875" style="131" customWidth="1"/>
    <col min="16138" max="16138" width="10.5546875" style="131" customWidth="1"/>
    <col min="16139" max="16139" width="13.88671875" style="131" customWidth="1"/>
    <col min="16140" max="16140" width="11.6640625" style="131" customWidth="1"/>
    <col min="16141" max="16141" width="0" style="131" hidden="1" customWidth="1"/>
    <col min="16142" max="16142" width="35.109375" style="131" customWidth="1"/>
    <col min="16143" max="16143" width="36.33203125" style="131" customWidth="1"/>
    <col min="16144" max="16384" width="9.109375" style="131"/>
  </cols>
  <sheetData>
    <row r="1" spans="1:15" x14ac:dyDescent="0.25">
      <c r="M1" s="133" t="s">
        <v>279</v>
      </c>
    </row>
    <row r="2" spans="1:15" x14ac:dyDescent="0.25">
      <c r="O2" s="133" t="s">
        <v>293</v>
      </c>
    </row>
    <row r="3" spans="1:15" x14ac:dyDescent="0.25">
      <c r="A3" s="407" t="s">
        <v>294</v>
      </c>
      <c r="B3" s="407"/>
      <c r="C3" s="407"/>
      <c r="D3" s="407"/>
      <c r="E3" s="407"/>
      <c r="F3" s="407"/>
      <c r="G3" s="407"/>
      <c r="H3" s="407"/>
      <c r="I3" s="407"/>
      <c r="J3" s="407"/>
      <c r="K3" s="407"/>
      <c r="L3" s="407"/>
      <c r="M3" s="407"/>
      <c r="N3" s="407"/>
      <c r="O3" s="407"/>
    </row>
    <row r="4" spans="1:15" x14ac:dyDescent="0.25">
      <c r="A4" s="408" t="s">
        <v>364</v>
      </c>
      <c r="B4" s="408"/>
      <c r="C4" s="408"/>
      <c r="D4" s="408"/>
      <c r="E4" s="408"/>
      <c r="F4" s="408"/>
      <c r="G4" s="408"/>
      <c r="H4" s="408"/>
      <c r="I4" s="408"/>
      <c r="J4" s="408"/>
      <c r="K4" s="408"/>
      <c r="L4" s="408"/>
      <c r="M4" s="408"/>
      <c r="N4" s="408"/>
      <c r="O4" s="408"/>
    </row>
    <row r="5" spans="1:15" x14ac:dyDescent="0.25">
      <c r="G5" s="133"/>
      <c r="H5" s="133"/>
      <c r="I5" s="133"/>
      <c r="J5" s="133"/>
      <c r="K5" s="133"/>
      <c r="L5" s="133"/>
    </row>
    <row r="6" spans="1:15" ht="32.4" customHeight="1" x14ac:dyDescent="0.25">
      <c r="A6" s="409" t="s">
        <v>0</v>
      </c>
      <c r="B6" s="410" t="s">
        <v>298</v>
      </c>
      <c r="C6" s="411" t="s">
        <v>292</v>
      </c>
      <c r="D6" s="410" t="s">
        <v>40</v>
      </c>
      <c r="E6" s="412" t="s">
        <v>365</v>
      </c>
      <c r="F6" s="412"/>
      <c r="G6" s="413"/>
      <c r="H6" s="413" t="s">
        <v>280</v>
      </c>
      <c r="I6" s="414"/>
      <c r="J6" s="414"/>
      <c r="K6" s="414"/>
      <c r="L6" s="415"/>
      <c r="M6" s="134"/>
      <c r="N6" s="412" t="s">
        <v>281</v>
      </c>
      <c r="O6" s="412"/>
    </row>
    <row r="7" spans="1:15" ht="13.2" customHeight="1" x14ac:dyDescent="0.25">
      <c r="A7" s="409"/>
      <c r="B7" s="410"/>
      <c r="C7" s="411"/>
      <c r="D7" s="410"/>
      <c r="E7" s="419" t="s">
        <v>376</v>
      </c>
      <c r="F7" s="412" t="s">
        <v>282</v>
      </c>
      <c r="G7" s="420" t="s">
        <v>283</v>
      </c>
      <c r="H7" s="416" t="s">
        <v>295</v>
      </c>
      <c r="I7" s="416" t="s">
        <v>296</v>
      </c>
      <c r="J7" s="416" t="s">
        <v>297</v>
      </c>
      <c r="K7" s="416" t="s">
        <v>299</v>
      </c>
      <c r="L7" s="416" t="s">
        <v>284</v>
      </c>
      <c r="M7" s="135"/>
      <c r="N7" s="412" t="s">
        <v>285</v>
      </c>
      <c r="O7" s="412" t="s">
        <v>286</v>
      </c>
    </row>
    <row r="8" spans="1:15" ht="80.400000000000006" customHeight="1" x14ac:dyDescent="0.25">
      <c r="A8" s="409"/>
      <c r="B8" s="410"/>
      <c r="C8" s="411"/>
      <c r="D8" s="410"/>
      <c r="E8" s="419"/>
      <c r="F8" s="412"/>
      <c r="G8" s="420"/>
      <c r="H8" s="418"/>
      <c r="I8" s="417"/>
      <c r="J8" s="417"/>
      <c r="K8" s="417"/>
      <c r="L8" s="417"/>
      <c r="M8" s="136"/>
      <c r="N8" s="412"/>
      <c r="O8" s="412"/>
    </row>
    <row r="9" spans="1:15" x14ac:dyDescent="0.25">
      <c r="A9" s="137">
        <v>1</v>
      </c>
      <c r="B9" s="137">
        <v>2</v>
      </c>
      <c r="C9" s="138">
        <v>3</v>
      </c>
      <c r="D9" s="139">
        <v>4</v>
      </c>
      <c r="E9" s="139">
        <v>6</v>
      </c>
      <c r="F9" s="139">
        <v>7</v>
      </c>
      <c r="G9" s="139">
        <v>8</v>
      </c>
      <c r="H9" s="137">
        <v>9</v>
      </c>
      <c r="I9" s="137">
        <v>10</v>
      </c>
      <c r="J9" s="137">
        <v>11</v>
      </c>
      <c r="K9" s="137">
        <v>12</v>
      </c>
      <c r="L9" s="137">
        <v>13</v>
      </c>
      <c r="M9" s="137">
        <v>21</v>
      </c>
      <c r="N9" s="137">
        <v>14</v>
      </c>
      <c r="O9" s="137">
        <v>15</v>
      </c>
    </row>
    <row r="10" spans="1:15" ht="13.2" customHeight="1" x14ac:dyDescent="0.25">
      <c r="A10" s="426" t="s">
        <v>287</v>
      </c>
      <c r="B10" s="426"/>
      <c r="C10" s="427"/>
      <c r="D10" s="140" t="s">
        <v>41</v>
      </c>
      <c r="E10" s="141">
        <f>E11+E12</f>
        <v>79217.072</v>
      </c>
      <c r="F10" s="141">
        <f>F14</f>
        <v>0</v>
      </c>
      <c r="G10" s="142">
        <f>F10/E10*100</f>
        <v>0</v>
      </c>
      <c r="H10" s="421" t="s">
        <v>288</v>
      </c>
      <c r="I10" s="421" t="s">
        <v>288</v>
      </c>
      <c r="J10" s="421" t="s">
        <v>288</v>
      </c>
      <c r="K10" s="421" t="s">
        <v>288</v>
      </c>
      <c r="L10" s="421" t="s">
        <v>288</v>
      </c>
      <c r="M10" s="423"/>
      <c r="N10" s="424"/>
      <c r="O10" s="424"/>
    </row>
    <row r="11" spans="1:15" ht="39.6" x14ac:dyDescent="0.25">
      <c r="A11" s="426"/>
      <c r="B11" s="426"/>
      <c r="C11" s="428"/>
      <c r="D11" s="143" t="s">
        <v>2</v>
      </c>
      <c r="E11" s="141">
        <f>E15</f>
        <v>69705.2</v>
      </c>
      <c r="F11" s="141">
        <f>F15</f>
        <v>0</v>
      </c>
      <c r="G11" s="142">
        <f t="shared" ref="G11:G16" si="0">F11/E11*100</f>
        <v>0</v>
      </c>
      <c r="H11" s="422"/>
      <c r="I11" s="422"/>
      <c r="J11" s="422"/>
      <c r="K11" s="422"/>
      <c r="L11" s="422"/>
      <c r="M11" s="423"/>
      <c r="N11" s="424"/>
      <c r="O11" s="424"/>
    </row>
    <row r="12" spans="1:15" ht="13.2" customHeight="1" x14ac:dyDescent="0.25">
      <c r="A12" s="426"/>
      <c r="B12" s="426"/>
      <c r="C12" s="428"/>
      <c r="D12" s="143" t="s">
        <v>43</v>
      </c>
      <c r="E12" s="141">
        <f>E16</f>
        <v>9511.8719999999994</v>
      </c>
      <c r="F12" s="141">
        <f>F16</f>
        <v>0</v>
      </c>
      <c r="G12" s="142">
        <f t="shared" si="0"/>
        <v>0</v>
      </c>
      <c r="H12" s="422"/>
      <c r="I12" s="422"/>
      <c r="J12" s="422"/>
      <c r="K12" s="422"/>
      <c r="L12" s="422"/>
      <c r="M12" s="423"/>
      <c r="N12" s="424"/>
      <c r="O12" s="424"/>
    </row>
    <row r="13" spans="1:15" x14ac:dyDescent="0.25">
      <c r="A13" s="425" t="s">
        <v>36</v>
      </c>
      <c r="B13" s="425"/>
      <c r="C13" s="425"/>
      <c r="D13" s="425"/>
      <c r="E13" s="425"/>
      <c r="F13" s="425"/>
      <c r="G13" s="425"/>
      <c r="H13" s="425"/>
      <c r="I13" s="425"/>
      <c r="J13" s="425"/>
      <c r="K13" s="425"/>
      <c r="L13" s="425"/>
      <c r="M13" s="425"/>
      <c r="N13" s="146"/>
      <c r="O13" s="146"/>
    </row>
    <row r="14" spans="1:15" x14ac:dyDescent="0.25">
      <c r="A14" s="434">
        <v>1</v>
      </c>
      <c r="B14" s="426" t="s">
        <v>366</v>
      </c>
      <c r="C14" s="411"/>
      <c r="D14" s="144" t="s">
        <v>41</v>
      </c>
      <c r="E14" s="141">
        <f>E15+E16</f>
        <v>79217.072</v>
      </c>
      <c r="F14" s="141">
        <f>SUM(F15:F16)</f>
        <v>0</v>
      </c>
      <c r="G14" s="142">
        <f t="shared" si="0"/>
        <v>0</v>
      </c>
      <c r="H14" s="435">
        <v>1</v>
      </c>
      <c r="I14" s="435" t="s">
        <v>342</v>
      </c>
      <c r="J14" s="435">
        <v>1.4999999999999999E-2</v>
      </c>
      <c r="K14" s="435"/>
      <c r="L14" s="435" t="e">
        <f>J14/K14</f>
        <v>#DIV/0!</v>
      </c>
      <c r="M14" s="432"/>
      <c r="N14" s="432"/>
      <c r="O14" s="432"/>
    </row>
    <row r="15" spans="1:15" ht="52.8" x14ac:dyDescent="0.25">
      <c r="A15" s="434"/>
      <c r="B15" s="426"/>
      <c r="C15" s="411"/>
      <c r="D15" s="145" t="s">
        <v>290</v>
      </c>
      <c r="E15" s="141">
        <f>'Финансирование '!E63</f>
        <v>69705.2</v>
      </c>
      <c r="F15" s="141">
        <f>'Финансирование '!F63</f>
        <v>0</v>
      </c>
      <c r="G15" s="141">
        <f t="shared" si="0"/>
        <v>0</v>
      </c>
      <c r="H15" s="436"/>
      <c r="I15" s="436"/>
      <c r="J15" s="436"/>
      <c r="K15" s="436"/>
      <c r="L15" s="436"/>
      <c r="M15" s="432"/>
      <c r="N15" s="433"/>
      <c r="O15" s="433"/>
    </row>
    <row r="16" spans="1:15" x14ac:dyDescent="0.25">
      <c r="A16" s="434"/>
      <c r="B16" s="426"/>
      <c r="C16" s="411"/>
      <c r="D16" s="145" t="s">
        <v>43</v>
      </c>
      <c r="E16" s="141">
        <f>'Финансирование '!E64</f>
        <v>9511.8719999999994</v>
      </c>
      <c r="F16" s="141">
        <f>'Финансирование '!F64</f>
        <v>0</v>
      </c>
      <c r="G16" s="142">
        <f t="shared" si="0"/>
        <v>0</v>
      </c>
      <c r="H16" s="437"/>
      <c r="I16" s="437"/>
      <c r="J16" s="437"/>
      <c r="K16" s="437"/>
      <c r="L16" s="437"/>
      <c r="M16" s="432"/>
      <c r="N16" s="433"/>
      <c r="O16" s="433"/>
    </row>
    <row r="18" spans="1:43" s="147" customFormat="1" x14ac:dyDescent="0.25">
      <c r="A18" s="147" t="s">
        <v>291</v>
      </c>
      <c r="C18" s="148"/>
    </row>
    <row r="19" spans="1:43" s="147" customFormat="1" ht="32.4" customHeight="1" x14ac:dyDescent="0.25">
      <c r="A19" s="429" t="s">
        <v>300</v>
      </c>
      <c r="B19" s="429"/>
      <c r="C19" s="429"/>
      <c r="D19" s="429"/>
      <c r="E19" s="429"/>
      <c r="F19" s="429"/>
      <c r="G19" s="429"/>
    </row>
    <row r="20" spans="1:43" ht="35.4" customHeight="1" x14ac:dyDescent="0.25">
      <c r="A20" s="430" t="s">
        <v>301</v>
      </c>
      <c r="B20" s="430"/>
      <c r="C20" s="430"/>
      <c r="D20" s="430"/>
      <c r="E20" s="430"/>
      <c r="F20" s="430"/>
      <c r="G20" s="430"/>
    </row>
    <row r="21" spans="1:43" x14ac:dyDescent="0.25">
      <c r="A21" s="149"/>
      <c r="B21" s="149"/>
    </row>
    <row r="22" spans="1:43" ht="7.2" customHeight="1" x14ac:dyDescent="0.25">
      <c r="B22" s="150"/>
      <c r="C22" s="151"/>
      <c r="D22" s="150"/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3"/>
      <c r="W22" s="153"/>
      <c r="X22" s="153"/>
      <c r="Y22" s="153"/>
      <c r="Z22" s="153"/>
      <c r="AA22" s="153"/>
      <c r="AB22" s="153"/>
      <c r="AC22" s="153"/>
      <c r="AD22" s="153"/>
      <c r="AE22" s="153"/>
      <c r="AF22" s="153"/>
      <c r="AG22" s="153"/>
      <c r="AH22" s="153"/>
      <c r="AI22" s="153"/>
      <c r="AJ22" s="153"/>
      <c r="AK22" s="152"/>
      <c r="AL22" s="152"/>
      <c r="AM22" s="152"/>
      <c r="AN22" s="153"/>
      <c r="AO22" s="153"/>
      <c r="AP22" s="153"/>
      <c r="AQ22" s="152"/>
    </row>
    <row r="23" spans="1:43" s="150" customFormat="1" ht="45.75" customHeight="1" x14ac:dyDescent="0.35">
      <c r="A23" s="431" t="s">
        <v>385</v>
      </c>
      <c r="B23" s="431"/>
      <c r="C23" s="431"/>
      <c r="D23" s="431"/>
      <c r="E23" s="431"/>
      <c r="F23" s="431"/>
      <c r="G23" s="431"/>
      <c r="H23" s="161"/>
      <c r="I23" s="161"/>
      <c r="J23" s="161"/>
      <c r="K23" s="438" t="s">
        <v>340</v>
      </c>
      <c r="L23" s="438"/>
      <c r="M23" s="438"/>
      <c r="N23" s="438"/>
      <c r="O23" s="155"/>
      <c r="P23" s="154"/>
    </row>
    <row r="24" spans="1:43" x14ac:dyDescent="0.25">
      <c r="A24" s="156"/>
      <c r="B24" s="157"/>
      <c r="C24" s="157"/>
      <c r="D24" s="157"/>
      <c r="E24" s="157"/>
      <c r="F24" s="157"/>
      <c r="G24" s="157"/>
    </row>
    <row r="27" spans="1:43" ht="24.6" customHeight="1" x14ac:dyDescent="0.35">
      <c r="A27" s="225" t="s">
        <v>395</v>
      </c>
      <c r="B27" s="121"/>
      <c r="C27" s="128"/>
      <c r="D27" s="128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</row>
  </sheetData>
  <mergeCells count="45">
    <mergeCell ref="A19:G19"/>
    <mergeCell ref="A20:G20"/>
    <mergeCell ref="A23:G23"/>
    <mergeCell ref="O14:O16"/>
    <mergeCell ref="A14:A16"/>
    <mergeCell ref="B14:B16"/>
    <mergeCell ref="C14:C16"/>
    <mergeCell ref="M14:M16"/>
    <mergeCell ref="N14:N16"/>
    <mergeCell ref="H14:H16"/>
    <mergeCell ref="I14:I16"/>
    <mergeCell ref="J14:J16"/>
    <mergeCell ref="K14:K16"/>
    <mergeCell ref="L14:L16"/>
    <mergeCell ref="K23:N23"/>
    <mergeCell ref="N10:N12"/>
    <mergeCell ref="O10:O12"/>
    <mergeCell ref="A13:M13"/>
    <mergeCell ref="H10:H12"/>
    <mergeCell ref="I10:I12"/>
    <mergeCell ref="J10:J12"/>
    <mergeCell ref="K10:K12"/>
    <mergeCell ref="A10:B12"/>
    <mergeCell ref="C10:C12"/>
    <mergeCell ref="E7:E8"/>
    <mergeCell ref="F7:F8"/>
    <mergeCell ref="G7:G8"/>
    <mergeCell ref="L10:L12"/>
    <mergeCell ref="M10:M12"/>
    <mergeCell ref="A3:O3"/>
    <mergeCell ref="A4:O4"/>
    <mergeCell ref="A6:A8"/>
    <mergeCell ref="B6:B8"/>
    <mergeCell ref="C6:C8"/>
    <mergeCell ref="D6:D8"/>
    <mergeCell ref="E6:G6"/>
    <mergeCell ref="H6:L6"/>
    <mergeCell ref="L7:L8"/>
    <mergeCell ref="N7:N8"/>
    <mergeCell ref="O7:O8"/>
    <mergeCell ref="K7:K8"/>
    <mergeCell ref="H7:H8"/>
    <mergeCell ref="I7:I8"/>
    <mergeCell ref="J7:J8"/>
    <mergeCell ref="N6:O6"/>
  </mergeCells>
  <pageMargins left="0.7" right="0.7" top="0.75" bottom="0.75" header="0.3" footer="0.3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свод по подпрограммам</vt:lpstr>
      <vt:lpstr>оценка эффективности</vt:lpstr>
      <vt:lpstr>Выполнение работ</vt:lpstr>
      <vt:lpstr>Финансирование </vt:lpstr>
      <vt:lpstr>Показатели</vt:lpstr>
      <vt:lpstr>Национальные проекты</vt:lpstr>
      <vt:lpstr>'Выполнение работ'!Заголовки_для_печати</vt:lpstr>
      <vt:lpstr>'Финансирование '!Заголовки_для_печати</vt:lpstr>
      <vt:lpstr>'Выполнение работ'!Область_печати</vt:lpstr>
      <vt:lpstr>'Финансирование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Рамазанова Елена Николаевна</cp:lastModifiedBy>
  <cp:lastPrinted>2020-01-13T09:47:17Z</cp:lastPrinted>
  <dcterms:created xsi:type="dcterms:W3CDTF">2011-05-17T05:04:33Z</dcterms:created>
  <dcterms:modified xsi:type="dcterms:W3CDTF">2021-02-02T12:08:52Z</dcterms:modified>
</cp:coreProperties>
</file>